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24\"/>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H31" i="1" l="1"/>
  <c r="H30" i="1"/>
  <c r="H28" i="1"/>
  <c r="H27" i="1" s="1"/>
  <c r="F14" i="1" l="1"/>
  <c r="F19" i="1"/>
  <c r="E19" i="1"/>
  <c r="G14" i="1"/>
  <c r="E14" i="1"/>
  <c r="D19" i="1" l="1"/>
  <c r="H14" i="1"/>
  <c r="H19" i="1" l="1"/>
  <c r="H10" i="1" l="1"/>
  <c r="D25" i="1" l="1"/>
  <c r="D26" i="1"/>
  <c r="D23" i="1"/>
  <c r="D22" i="1"/>
  <c r="E11" i="1" l="1"/>
  <c r="D33" i="1" l="1"/>
  <c r="D32" i="1"/>
  <c r="G32" i="1" s="1"/>
  <c r="F31" i="1"/>
  <c r="E31" i="1"/>
  <c r="E30" i="1"/>
  <c r="D30" i="1" s="1"/>
  <c r="E29" i="1"/>
  <c r="D29" i="1" s="1"/>
  <c r="E28" i="1"/>
  <c r="D28" i="1" s="1"/>
  <c r="F27" i="1"/>
  <c r="D21" i="1"/>
  <c r="D20" i="1"/>
  <c r="G20" i="1" s="1"/>
  <c r="D17" i="1"/>
  <c r="D16" i="1"/>
  <c r="D15" i="1"/>
  <c r="D13" i="1"/>
  <c r="D12" i="1"/>
  <c r="F11" i="1"/>
  <c r="F10" i="1" s="1"/>
  <c r="G21" i="1" l="1"/>
  <c r="G19" i="1" s="1"/>
  <c r="D14" i="1"/>
  <c r="E27" i="1"/>
  <c r="D27" i="1" s="1"/>
  <c r="D31" i="1"/>
  <c r="D11" i="1"/>
  <c r="D10" i="1" l="1"/>
  <c r="E10" i="1"/>
  <c r="G31" i="1"/>
  <c r="G29" i="1"/>
  <c r="G27" i="1" s="1"/>
  <c r="G10" i="1" s="1"/>
</calcChain>
</file>

<file path=xl/sharedStrings.xml><?xml version="1.0" encoding="utf-8"?>
<sst xmlns="http://schemas.openxmlformats.org/spreadsheetml/2006/main" count="74" uniqueCount="57">
  <si>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</si>
  <si>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</si>
  <si>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</si>
  <si>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</si>
  <si>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</si>
  <si>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</si>
  <si>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</si>
  <si>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</si>
  <si>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</si>
  <si>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</si>
  <si>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</si>
  <si>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</si>
  <si>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</si>
  <si>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</si>
  <si>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</si>
  <si>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</si>
  <si>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</si>
  <si>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</si>
  <si>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</si>
  <si>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</si>
  <si>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АӨБ 2020-жылы Кыргыз Республикасын колдоо үчүн  65,0 млн. АКШ доллары суммасында, иш-аракеттер саясатынын негизинде максаттуу насыялоо же башка насыялоо аркылуу кошумча каржылоо маселесин  карайт</t>
  </si>
  <si>
    <t>Инвестдолбоор</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</si>
  <si>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коюлуп, күчүнө кирүүсү күтүлүүдө.
</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</si>
  <si>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</si>
  <si>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</si>
  <si>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</si>
  <si>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</si>
  <si>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</si>
  <si>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</si>
  <si>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</si>
  <si>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</si>
  <si>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</si>
  <si>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</si>
  <si>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</si>
  <si>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 xml:space="preserve">Бул каражаттар билим берүү программаларын ишке ашырууга пландалган.     </t>
  </si>
  <si>
    <t xml:space="preserve">Бул каражаттар санариптештирүү боюнча иш-чаралар үчүн пландалууда.     СКИТС (SCITS)  менен  матрица шарттарын макулдашуу жана ЕБ менен Макулдашуу долбооруна кол коюу боюнча иштер башталды.  </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</si>
  <si>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</si>
  <si>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</si>
  <si>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</si>
  <si>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</si>
  <si>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</si>
  <si>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</si>
  <si>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</si>
  <si>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</si>
  <si>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</si>
  <si>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</si>
  <si>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</si>
  <si>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</si>
  <si>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 xml:space="preserve">Социалдык коргоону системасы жана өзгөчө кырдаалдардагы иш-аракеттердин планы долбоорун ишке ашыруу боюнча Кыргыз Республикасы менен Дүйнөлүк банктын ортосунда консультациялар жүрүп жатат. Бул долбоор COVID-19 коронавирус инфекциясы менен байланышкан экономикалык төмөндөөнү жумшартууга, кризистин кесепеттерине эң көп кабылган топтордун кирешесине, жумушуна жана шарттарына түздөн-түз тийгизген таасирин азайтууга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
</t>
  </si>
  <si>
    <t>КР жана ДБ ортосунда "Жеке секторду кризистик колдоого алуу жана анын атаандаштыкка жөндөмдүүлүгүн жогорулатуу" долбоору ишке ашыруу боюнча консультациялар жүргүзүлүүдө. Аталган долбоор COVID-19 пандемиясы жана калыбына келтирүү мезгилине  шартталган кризиске жооп кайтарууда чакан  жана орто бизнеске колдоо көрсөтүүгө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</si>
  <si>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Дүйнөлүк банктын "Жеке секторду кризистик колдоого алуу жана анын атаандаштыкка жөндөмдүүлүгүн жогорулатуу" долбоору боюнча кош  каржылоо жөнүндө консультациялар жүргүзүлүүдө. АБИИ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</si>
  <si>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Долбоор күчүнө кирүү стадиясында турат.</t>
  </si>
  <si>
    <t>ЕБ азыркы учурда  Кыргыз Республикасынын суроо-талабы боюнча  ЕБ программасынын алкагында социалдык коргоо чөйрөсүнө 9,5 млн евро өлчөмүндө гранттык каражаттарды бөлүп берүү мүмкүнчүлүгүн карап жатат.</t>
  </si>
  <si>
    <t>2020-жылдын 9-апрелинде KfW азык-түлүк коопсуздугун
камсыздоо максатында утурлама фонддордун 1,3
млрд. сом суммасындагы каражаттарын фермерлерди, чакан жана орто бизнести колдоо үчүн пайдаланууга макулдугун берди.</t>
  </si>
  <si>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</si>
  <si>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Бюджеттик колдоо социалдык маанидеги чыгымдарды каржылоого багытталган. Ушул жылдын июнь айынын башында ЕТӨФ эксперттик кеңешинде жактырылган, азыркы учурда  УТӨФ кеңешинин чечими күтүлүүдө.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</si>
  <si>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2020-жылдын 24-сентябрына карата абал боюнча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</si>
</sst>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59">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2" xfId="0" applyFont="1" applyBorder="1" applyAlignment="1">
      <alignment horizontal="center" vertical="center"/>
    </xf>
    <xf numFmtId="0" fontId="3" fillId="0" borderId="3" xfId="0" applyFont="1" applyBorder="1"/>
    <xf numFmtId="0" fontId="4" fillId="0" borderId="2" xfId="0" applyFont="1" applyBorder="1" applyAlignment="1">
      <alignment horizontal="left" vertical="center" wrapText="1"/>
    </xf>
    <xf numFmtId="0" fontId="3" fillId="0" borderId="13" xfId="0" applyFont="1" applyBorder="1"/>
    <xf numFmtId="0" fontId="2" fillId="0" borderId="0" xfId="0" applyFont="1" applyAlignment="1">
      <alignment horizontal="center" vertical="center"/>
    </xf>
    <xf numFmtId="0" fontId="0" fillId="0" borderId="0" xfId="0" applyFont="1" applyAlignment="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11" activePane="bottomLeft" state="frozen"/>
      <selection pane="bottomLeft" activeCell="I3" sqref="I3"/>
    </sheetView>
  </sheetViews>
  <sheetFormatPr defaultColWidth="12.625" defaultRowHeight="15" customHeight="1" x14ac:dyDescent="0.2"/>
  <cols>
    <col min="1" max="1" width="3.875" customWidth="1"/>
    <col min="2" max="2" width="17.75" customWidth="1"/>
    <col min="3" max="3" width="13.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56</v>
      </c>
      <c r="L2" s="1"/>
    </row>
    <row r="3" spans="1:12" ht="14.25" x14ac:dyDescent="0.2">
      <c r="I3" s="1"/>
      <c r="L3" s="1"/>
    </row>
    <row r="4" spans="1:12" ht="18.75" x14ac:dyDescent="0.2">
      <c r="B4" s="50" t="s">
        <v>4</v>
      </c>
      <c r="C4" s="51"/>
      <c r="D4" s="51"/>
      <c r="E4" s="51"/>
      <c r="F4" s="51"/>
      <c r="G4" s="51"/>
      <c r="H4" s="51"/>
      <c r="I4" s="51"/>
    </row>
    <row r="5" spans="1:12" ht="18.75" x14ac:dyDescent="0.2">
      <c r="B5" s="50" t="s">
        <v>5</v>
      </c>
      <c r="C5" s="51"/>
      <c r="D5" s="51"/>
      <c r="E5" s="51"/>
      <c r="F5" s="51"/>
      <c r="G5" s="51"/>
      <c r="H5" s="51"/>
      <c r="I5" s="51"/>
    </row>
    <row r="6" spans="1:12" ht="18.75" x14ac:dyDescent="0.2">
      <c r="B6" s="50" t="s">
        <v>3</v>
      </c>
      <c r="C6" s="51"/>
      <c r="D6" s="51"/>
      <c r="E6" s="51"/>
      <c r="F6" s="51"/>
      <c r="G6" s="51"/>
      <c r="H6" s="51"/>
      <c r="I6" s="51"/>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26</v>
      </c>
      <c r="H9" s="20" t="s">
        <v>10</v>
      </c>
      <c r="I9" s="20" t="s">
        <v>11</v>
      </c>
    </row>
    <row r="10" spans="1:12" x14ac:dyDescent="0.25">
      <c r="A10" s="19"/>
      <c r="B10" s="19" t="s">
        <v>12</v>
      </c>
      <c r="C10" s="21"/>
      <c r="D10" s="22">
        <f>D11+D14+D19+D26+D27+D31+D25+D34+D35+D36</f>
        <v>773090437</v>
      </c>
      <c r="E10" s="22">
        <f>E11+E14+E19+E26+E27+E31+E25</f>
        <v>172207500</v>
      </c>
      <c r="F10" s="22">
        <f>F11+F14+F19+F26+F27+F31+F25+F34+F35</f>
        <v>597382937</v>
      </c>
      <c r="G10" s="22">
        <f>G11+G14+G19+G26+G27+G31+G25+G34+G35+G36</f>
        <v>434654224.45549804</v>
      </c>
      <c r="H10" s="22">
        <f>H11+H14+H19+H26+H27+H31+H25</f>
        <v>338436212.54450196</v>
      </c>
      <c r="I10" s="21"/>
    </row>
    <row r="11" spans="1:12" ht="15.75" customHeight="1" x14ac:dyDescent="0.25">
      <c r="A11" s="46">
        <v>1</v>
      </c>
      <c r="B11" s="48" t="s">
        <v>14</v>
      </c>
      <c r="C11" s="23" t="s">
        <v>13</v>
      </c>
      <c r="D11" s="24">
        <f t="shared" ref="D11:D33" si="0">SUM(E11:F11)</f>
        <v>241947937</v>
      </c>
      <c r="E11" s="24">
        <f>SUM(E12:E13)</f>
        <v>0</v>
      </c>
      <c r="F11" s="24">
        <f>SUM(F12:F13)</f>
        <v>241947937</v>
      </c>
      <c r="G11" s="24"/>
      <c r="H11" s="24">
        <v>241947937</v>
      </c>
      <c r="I11" s="25"/>
    </row>
    <row r="12" spans="1:12" ht="135" x14ac:dyDescent="0.25">
      <c r="A12" s="47"/>
      <c r="B12" s="47"/>
      <c r="C12" s="26" t="s">
        <v>30</v>
      </c>
      <c r="D12" s="16">
        <f t="shared" si="0"/>
        <v>120849046</v>
      </c>
      <c r="E12" s="26"/>
      <c r="F12" s="16">
        <v>120849046</v>
      </c>
      <c r="G12" s="25"/>
      <c r="H12" s="27" t="s">
        <v>16</v>
      </c>
      <c r="I12" s="28" t="s">
        <v>15</v>
      </c>
    </row>
    <row r="13" spans="1:12" ht="135" x14ac:dyDescent="0.2">
      <c r="A13" s="52"/>
      <c r="B13" s="52"/>
      <c r="C13" s="26" t="s">
        <v>33</v>
      </c>
      <c r="D13" s="16">
        <f t="shared" si="0"/>
        <v>121098891</v>
      </c>
      <c r="E13" s="26"/>
      <c r="F13" s="16">
        <v>121098891</v>
      </c>
      <c r="G13" s="27"/>
      <c r="H13" s="27" t="s">
        <v>17</v>
      </c>
      <c r="I13" s="28" t="s">
        <v>47</v>
      </c>
    </row>
    <row r="14" spans="1:12" x14ac:dyDescent="0.25">
      <c r="A14" s="46">
        <v>2</v>
      </c>
      <c r="B14" s="48" t="s">
        <v>18</v>
      </c>
      <c r="C14" s="23" t="s">
        <v>13</v>
      </c>
      <c r="D14" s="24">
        <f>SUM(E14:F14)</f>
        <v>151060000</v>
      </c>
      <c r="E14" s="24">
        <f>SUM(E15:E18)</f>
        <v>46200000</v>
      </c>
      <c r="F14" s="24">
        <f>SUM(F15:F18)</f>
        <v>104860000</v>
      </c>
      <c r="G14" s="24">
        <f>G15+G17+G16+G18</f>
        <v>101060000</v>
      </c>
      <c r="H14" s="24">
        <f>H15+H17+H16</f>
        <v>50000000</v>
      </c>
      <c r="I14" s="25"/>
    </row>
    <row r="15" spans="1:12" ht="75" x14ac:dyDescent="0.2">
      <c r="A15" s="47"/>
      <c r="B15" s="47"/>
      <c r="C15" s="26" t="s">
        <v>31</v>
      </c>
      <c r="D15" s="16">
        <f t="shared" si="0"/>
        <v>50000000</v>
      </c>
      <c r="E15" s="16">
        <v>25000000</v>
      </c>
      <c r="F15" s="16">
        <v>25000000</v>
      </c>
      <c r="G15" s="16"/>
      <c r="H15" s="16">
        <v>50000000</v>
      </c>
      <c r="I15" s="28" t="s">
        <v>19</v>
      </c>
    </row>
    <row r="16" spans="1:12" s="2" customFormat="1" ht="60" x14ac:dyDescent="0.25">
      <c r="A16" s="47"/>
      <c r="B16" s="47"/>
      <c r="C16" s="26" t="s">
        <v>31</v>
      </c>
      <c r="D16" s="16">
        <f t="shared" si="0"/>
        <v>80560000</v>
      </c>
      <c r="E16" s="14">
        <v>10700000</v>
      </c>
      <c r="F16" s="14">
        <v>69860000</v>
      </c>
      <c r="G16" s="14">
        <v>80560000</v>
      </c>
      <c r="H16" s="25"/>
      <c r="I16" s="28" t="s">
        <v>20</v>
      </c>
    </row>
    <row r="17" spans="1:9" s="7" customFormat="1" ht="120" x14ac:dyDescent="0.25">
      <c r="A17" s="47"/>
      <c r="B17" s="47"/>
      <c r="C17" s="29" t="s">
        <v>21</v>
      </c>
      <c r="D17" s="30">
        <f>SUM(E17:F17)</f>
        <v>20000000</v>
      </c>
      <c r="E17" s="30">
        <v>10000000</v>
      </c>
      <c r="F17" s="30">
        <v>10000000</v>
      </c>
      <c r="G17" s="30">
        <v>20000000</v>
      </c>
      <c r="H17" s="31"/>
      <c r="I17" s="32" t="s">
        <v>22</v>
      </c>
    </row>
    <row r="18" spans="1:9" ht="60" x14ac:dyDescent="0.25">
      <c r="A18" s="47"/>
      <c r="B18" s="49"/>
      <c r="C18" s="26" t="s">
        <v>39</v>
      </c>
      <c r="D18" s="14">
        <v>500000</v>
      </c>
      <c r="E18" s="14">
        <v>500000</v>
      </c>
      <c r="F18" s="14"/>
      <c r="G18" s="14">
        <v>500000</v>
      </c>
      <c r="H18" s="15"/>
      <c r="I18" s="13" t="s">
        <v>40</v>
      </c>
    </row>
    <row r="19" spans="1:9" x14ac:dyDescent="0.25">
      <c r="A19" s="58">
        <v>3</v>
      </c>
      <c r="B19" s="55" t="s">
        <v>25</v>
      </c>
      <c r="C19" s="33" t="s">
        <v>13</v>
      </c>
      <c r="D19" s="34">
        <f>SUM(E19:F19)</f>
        <v>122350000</v>
      </c>
      <c r="E19" s="34">
        <f>SUM(E20:E24)</f>
        <v>61775000</v>
      </c>
      <c r="F19" s="34">
        <f>SUM(F20:F24)</f>
        <v>60575000</v>
      </c>
      <c r="G19" s="34">
        <f>G20+G22+G23+G21+G24</f>
        <v>116854531.7</v>
      </c>
      <c r="H19" s="34">
        <f>SUM(H20:H23)</f>
        <v>5495468.2999999998</v>
      </c>
      <c r="I19" s="35"/>
    </row>
    <row r="20" spans="1:9" ht="90" customHeight="1" x14ac:dyDescent="0.25">
      <c r="A20" s="58"/>
      <c r="B20" s="56"/>
      <c r="C20" s="26" t="s">
        <v>21</v>
      </c>
      <c r="D20" s="16">
        <f t="shared" si="0"/>
        <v>12150000</v>
      </c>
      <c r="E20" s="16">
        <v>6075000</v>
      </c>
      <c r="F20" s="16">
        <v>6075000</v>
      </c>
      <c r="G20" s="16">
        <f>D20-H20</f>
        <v>11305831.699999999</v>
      </c>
      <c r="H20" s="16">
        <v>844168.3</v>
      </c>
      <c r="I20" s="36" t="s">
        <v>23</v>
      </c>
    </row>
    <row r="21" spans="1:9" ht="90" x14ac:dyDescent="0.2">
      <c r="A21" s="58"/>
      <c r="B21" s="56"/>
      <c r="C21" s="26" t="s">
        <v>21</v>
      </c>
      <c r="D21" s="16">
        <f t="shared" si="0"/>
        <v>9000000</v>
      </c>
      <c r="E21" s="16">
        <v>4500000</v>
      </c>
      <c r="F21" s="16">
        <v>4500000</v>
      </c>
      <c r="G21" s="16">
        <f>D21-H21</f>
        <v>4348700</v>
      </c>
      <c r="H21" s="14">
        <v>4651300</v>
      </c>
      <c r="I21" s="28" t="s">
        <v>24</v>
      </c>
    </row>
    <row r="22" spans="1:9" s="4" customFormat="1" ht="180" x14ac:dyDescent="0.2">
      <c r="A22" s="58"/>
      <c r="B22" s="56"/>
      <c r="C22" s="26" t="s">
        <v>21</v>
      </c>
      <c r="D22" s="16">
        <f t="shared" si="0"/>
        <v>50000000</v>
      </c>
      <c r="E22" s="16">
        <v>25000000</v>
      </c>
      <c r="F22" s="16">
        <v>25000000</v>
      </c>
      <c r="G22" s="16">
        <v>50000000</v>
      </c>
      <c r="H22" s="16"/>
      <c r="I22" s="28" t="s">
        <v>48</v>
      </c>
    </row>
    <row r="23" spans="1:9" s="4" customFormat="1" ht="135" x14ac:dyDescent="0.2">
      <c r="A23" s="58"/>
      <c r="B23" s="56"/>
      <c r="C23" s="26" t="s">
        <v>21</v>
      </c>
      <c r="D23" s="16">
        <f t="shared" si="0"/>
        <v>50000000</v>
      </c>
      <c r="E23" s="16">
        <v>25000000</v>
      </c>
      <c r="F23" s="16">
        <v>25000000</v>
      </c>
      <c r="G23" s="16">
        <v>50000000</v>
      </c>
      <c r="H23" s="16"/>
      <c r="I23" s="28" t="s">
        <v>49</v>
      </c>
    </row>
    <row r="24" spans="1:9" s="5" customFormat="1" ht="60" x14ac:dyDescent="0.25">
      <c r="A24" s="58"/>
      <c r="B24" s="57"/>
      <c r="C24" s="26" t="s">
        <v>39</v>
      </c>
      <c r="D24" s="14">
        <v>1200000</v>
      </c>
      <c r="E24" s="14">
        <v>1200000</v>
      </c>
      <c r="F24" s="14"/>
      <c r="G24" s="14">
        <v>1200000</v>
      </c>
      <c r="H24" s="15"/>
      <c r="I24" s="13" t="s">
        <v>40</v>
      </c>
    </row>
    <row r="25" spans="1:9" s="4" customFormat="1" ht="90" x14ac:dyDescent="0.25">
      <c r="A25" s="37">
        <v>4</v>
      </c>
      <c r="B25" s="38" t="s">
        <v>27</v>
      </c>
      <c r="C25" s="26" t="s">
        <v>21</v>
      </c>
      <c r="D25" s="24">
        <f t="shared" si="0"/>
        <v>50000000</v>
      </c>
      <c r="E25" s="24"/>
      <c r="F25" s="24">
        <v>50000000</v>
      </c>
      <c r="G25" s="24">
        <v>50000000</v>
      </c>
      <c r="H25" s="24"/>
      <c r="I25" s="36" t="s">
        <v>50</v>
      </c>
    </row>
    <row r="26" spans="1:9" ht="60" x14ac:dyDescent="0.25">
      <c r="A26" s="39">
        <v>5</v>
      </c>
      <c r="B26" s="40" t="s">
        <v>28</v>
      </c>
      <c r="C26" s="41" t="s">
        <v>21</v>
      </c>
      <c r="D26" s="24">
        <f t="shared" si="0"/>
        <v>15000000</v>
      </c>
      <c r="E26" s="42"/>
      <c r="F26" s="24">
        <v>15000000</v>
      </c>
      <c r="G26" s="24">
        <v>15000000</v>
      </c>
      <c r="H26" s="43"/>
      <c r="I26" s="36" t="s">
        <v>51</v>
      </c>
    </row>
    <row r="27" spans="1:9" ht="15" customHeight="1" x14ac:dyDescent="0.25">
      <c r="A27" s="46">
        <v>6</v>
      </c>
      <c r="B27" s="53" t="s">
        <v>29</v>
      </c>
      <c r="C27" s="23" t="s">
        <v>13</v>
      </c>
      <c r="D27" s="24">
        <f t="shared" si="0"/>
        <v>33880000</v>
      </c>
      <c r="E27" s="24">
        <f>SUM(E28:E30)</f>
        <v>33880000</v>
      </c>
      <c r="F27" s="24">
        <f>SUM(F28:F30)</f>
        <v>0</v>
      </c>
      <c r="G27" s="24">
        <f>G28+G29+G30</f>
        <v>6600000.0000000009</v>
      </c>
      <c r="H27" s="24">
        <f>H28+H29+H30</f>
        <v>27280000</v>
      </c>
      <c r="I27" s="25"/>
    </row>
    <row r="28" spans="1:9" ht="30" x14ac:dyDescent="0.2">
      <c r="A28" s="47"/>
      <c r="B28" s="53"/>
      <c r="C28" s="26" t="s">
        <v>32</v>
      </c>
      <c r="D28" s="16">
        <f t="shared" si="0"/>
        <v>16830000</v>
      </c>
      <c r="E28" s="16">
        <f>15300000*1.1</f>
        <v>16830000</v>
      </c>
      <c r="F28" s="26"/>
      <c r="G28" s="16"/>
      <c r="H28" s="16">
        <f>15300000*1.1</f>
        <v>16830000</v>
      </c>
      <c r="I28" s="28" t="s">
        <v>34</v>
      </c>
    </row>
    <row r="29" spans="1:9" ht="60" x14ac:dyDescent="0.25">
      <c r="A29" s="47"/>
      <c r="B29" s="53"/>
      <c r="C29" s="26" t="s">
        <v>32</v>
      </c>
      <c r="D29" s="16">
        <f t="shared" si="0"/>
        <v>6600000.0000000009</v>
      </c>
      <c r="E29" s="16">
        <f>6000000*1.1</f>
        <v>6600000.0000000009</v>
      </c>
      <c r="F29" s="26"/>
      <c r="G29" s="16">
        <f>6000000*1.1</f>
        <v>6600000.0000000009</v>
      </c>
      <c r="H29" s="25"/>
      <c r="I29" s="27" t="s">
        <v>35</v>
      </c>
    </row>
    <row r="30" spans="1:9" ht="60.75" thickBot="1" x14ac:dyDescent="0.25">
      <c r="A30" s="52"/>
      <c r="B30" s="54"/>
      <c r="C30" s="26" t="s">
        <v>32</v>
      </c>
      <c r="D30" s="16">
        <f t="shared" si="0"/>
        <v>10450000</v>
      </c>
      <c r="E30" s="16">
        <f>9500000*1.1</f>
        <v>10450000</v>
      </c>
      <c r="F30" s="26"/>
      <c r="G30" s="16"/>
      <c r="H30" s="16">
        <f>9500000*1.1</f>
        <v>10450000</v>
      </c>
      <c r="I30" s="28" t="s">
        <v>52</v>
      </c>
    </row>
    <row r="31" spans="1:9" ht="15.75" customHeight="1" x14ac:dyDescent="0.25">
      <c r="A31" s="46">
        <v>7</v>
      </c>
      <c r="B31" s="48" t="s">
        <v>38</v>
      </c>
      <c r="C31" s="23" t="s">
        <v>13</v>
      </c>
      <c r="D31" s="24">
        <f t="shared" si="0"/>
        <v>30352500</v>
      </c>
      <c r="E31" s="24">
        <f>SUM(E32:E33)</f>
        <v>30352500</v>
      </c>
      <c r="F31" s="24">
        <f>SUM(F32:F33)</f>
        <v>0</v>
      </c>
      <c r="G31" s="24">
        <f>G32+G33</f>
        <v>16639692.755498059</v>
      </c>
      <c r="H31" s="24">
        <f>H32+H33</f>
        <v>13712807.244501941</v>
      </c>
      <c r="I31" s="25"/>
    </row>
    <row r="32" spans="1:9" ht="60" x14ac:dyDescent="0.2">
      <c r="A32" s="47"/>
      <c r="B32" s="47"/>
      <c r="C32" s="26" t="s">
        <v>36</v>
      </c>
      <c r="D32" s="16">
        <f t="shared" si="0"/>
        <v>16652500</v>
      </c>
      <c r="E32" s="16">
        <v>16652500</v>
      </c>
      <c r="F32" s="26"/>
      <c r="G32" s="16">
        <f>D32-H32</f>
        <v>2939692.7554980591</v>
      </c>
      <c r="H32" s="16">
        <v>13712807.244501941</v>
      </c>
      <c r="I32" s="28" t="s">
        <v>53</v>
      </c>
    </row>
    <row r="33" spans="1:9" ht="60" x14ac:dyDescent="0.2">
      <c r="A33" s="47"/>
      <c r="B33" s="47"/>
      <c r="C33" s="29" t="s">
        <v>37</v>
      </c>
      <c r="D33" s="30">
        <f t="shared" si="0"/>
        <v>13700000</v>
      </c>
      <c r="E33" s="30">
        <v>13700000</v>
      </c>
      <c r="F33" s="29"/>
      <c r="G33" s="30">
        <v>13700000</v>
      </c>
      <c r="H33" s="30"/>
      <c r="I33" s="44" t="s">
        <v>54</v>
      </c>
    </row>
    <row r="34" spans="1:9" ht="105" x14ac:dyDescent="0.25">
      <c r="A34" s="45">
        <v>8</v>
      </c>
      <c r="B34" s="8" t="s">
        <v>42</v>
      </c>
      <c r="C34" s="9" t="s">
        <v>31</v>
      </c>
      <c r="D34" s="10">
        <v>100000000</v>
      </c>
      <c r="E34" s="11"/>
      <c r="F34" s="10">
        <v>100000000</v>
      </c>
      <c r="G34" s="10">
        <v>100000000</v>
      </c>
      <c r="H34" s="12"/>
      <c r="I34" s="13" t="s">
        <v>55</v>
      </c>
    </row>
    <row r="35" spans="1:9" ht="64.5" customHeight="1" x14ac:dyDescent="0.25">
      <c r="A35" s="6">
        <v>9</v>
      </c>
      <c r="B35" s="8" t="s">
        <v>44</v>
      </c>
      <c r="C35" s="9" t="s">
        <v>21</v>
      </c>
      <c r="D35" s="10">
        <v>25000000</v>
      </c>
      <c r="E35" s="11"/>
      <c r="F35" s="10">
        <v>25000000</v>
      </c>
      <c r="G35" s="10">
        <v>25000000</v>
      </c>
      <c r="H35" s="12"/>
      <c r="I35" s="13" t="s">
        <v>45</v>
      </c>
    </row>
    <row r="36" spans="1:9" ht="79.5" customHeight="1" x14ac:dyDescent="0.25">
      <c r="A36" s="6">
        <v>10</v>
      </c>
      <c r="B36" s="8" t="s">
        <v>41</v>
      </c>
      <c r="C36" s="9" t="s">
        <v>43</v>
      </c>
      <c r="D36" s="10">
        <v>3500000</v>
      </c>
      <c r="E36" s="10">
        <v>3500000</v>
      </c>
      <c r="F36" s="10"/>
      <c r="G36" s="10">
        <v>3500000</v>
      </c>
      <c r="H36" s="12"/>
      <c r="I36" s="13" t="s">
        <v>46</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27:A30"/>
    <mergeCell ref="B27:B30"/>
    <mergeCell ref="A31:A33"/>
    <mergeCell ref="B31:B33"/>
    <mergeCell ref="B19:B24"/>
    <mergeCell ref="A19:A24"/>
    <mergeCell ref="A14:A18"/>
    <mergeCell ref="B14:B18"/>
    <mergeCell ref="B4:I4"/>
    <mergeCell ref="B5:I5"/>
    <mergeCell ref="B6:I6"/>
    <mergeCell ref="A11:A13"/>
    <mergeCell ref="B11:B13"/>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2020-09-24T10:02:11Z</dcterms:modified>
</cp:coreProperties>
</file>