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08.12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E10" i="1"/>
  <c r="I19" i="1"/>
  <c r="I10" i="1" s="1"/>
  <c r="G19" i="1"/>
  <c r="F19" i="1"/>
  <c r="I14" i="1"/>
  <c r="H14" i="1"/>
  <c r="G14" i="1"/>
  <c r="F14" i="1"/>
  <c r="I32" i="1" l="1"/>
  <c r="I31" i="1" s="1"/>
  <c r="I28" i="1" l="1"/>
  <c r="H29" i="1"/>
  <c r="I30" i="1"/>
  <c r="I27" i="1" l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H19" i="1" s="1"/>
  <c r="H10" i="1" s="1"/>
  <c r="E20" i="1"/>
  <c r="E17" i="1"/>
  <c r="E16" i="1"/>
  <c r="E15" i="1"/>
  <c r="E13" i="1"/>
  <c r="E12" i="1"/>
  <c r="G11" i="1"/>
  <c r="E31" i="1" l="1"/>
  <c r="E11" i="1"/>
  <c r="E19" i="1"/>
  <c r="E14" i="1"/>
  <c r="H31" i="1" l="1"/>
  <c r="H27" i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<sst xmlns="http://schemas.openxmlformats.org/spreadsheetml/2006/main" count="74" uniqueCount="56">
  <si>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</si>
  <si>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</si>
  <si>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</si>
  <si>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</si>
  <si>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</si>
  <si>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</si>
  <si>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</si>
  <si>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</si>
  <si>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</si>
  <si>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</si>
  <si>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</si>
  <si>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</si>
  <si>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</si>
  <si>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</si>
  <si>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</si>
  <si>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</si>
  <si>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</si>
  <si>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</si>
  <si>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</si>
  <si>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</si>
  <si>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</si>
  <si>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</si>
  <si>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</si>
  <si>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</si>
  <si>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</si>
  <si>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</si>
  <si>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</si>
  <si>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</si>
  <si>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</si>
  <si>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</si>
  <si>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</si>
  <si>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</si>
  <si>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</si>
  <si>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</si>
  <si>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Соглашение, ожидается вступление в силу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</si>
  <si>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
Проект находится на стадии вступления в силу.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</si>
  <si>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1,3 млрд сомов. </t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</si>
  <si>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</si>
  <si>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>Матрица условий разработана. Переговоры в августе 2020 г., Совет директоров АБР в сентябре 2020 г.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</si>
  <si>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</si>
  <si>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Одобрение данного проекта Советом директоров ВБ планируется 30 июля 2020 года.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</si>
  <si>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Одобрение данного проекта Советом директоров ВБ планируется 31 июля 2020 года.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</si>
  <si>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Одобрение Советом Директоров АБИИ данного проекта планируется 13 августа 2020 года.</t>
  </si>
  <si>
    <t xml:space="preserve">     Данные средства запланированы на реализацию образовательной программы. Средства поступили в ЦК МФКР 9.07.2020 года.</t>
  </si>
  <si>
    <t xml:space="preserve">     Данные средства планируются для мероприятий по цифровизации. Разрабатывается Соглашение, подписание планируется в августе, поступление средств в декабре 2020 г.</t>
  </si>
  <si>
    <t xml:space="preserve">     Данные средства запланированы на реализацию программы ЕС в сфере социальной защиты. Средства поступили в ЦК МФКР 9.07.2020 года.</t>
  </si>
  <si>
    <t>Европейский инвестиционный банк (ЕИБ)</t>
  </si>
  <si>
    <t>Евразийский фонд стабилизации и развития (ЕФСР)</t>
  </si>
  <si>
    <t>Бюджетная поддержка направлена на финансирование социально-значимых расходов. Одобрено на Экспертном Совете ЕФСР в начале июня т.г., и настоящее время ожидается решение Совета ЕФСР.
После получения решения Совета Фонда, ПКР приступит к подписанию Соглашения и ее ратификации.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</si>
  <si>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</si>
  <si>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</si>
  <si>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</si>
  <si>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</si>
  <si>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</si>
  <si>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</si>
  <si>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По состоянию на 12 августа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</si>
</sst>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topLeftCell="B1" zoomScaleNormal="100" workbookViewId="0">
      <pane ySplit="10" topLeftCell="A13" activePane="bottomLeft" state="frozen"/>
      <selection pane="bottomLeft" activeCell="J2" sqref="J2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30" t="s">
        <v>0</v>
      </c>
      <c r="D4" s="31"/>
      <c r="E4" s="31"/>
      <c r="F4" s="31"/>
      <c r="G4" s="31"/>
      <c r="H4" s="31"/>
      <c r="I4" s="31"/>
      <c r="J4" s="31"/>
    </row>
    <row r="5" spans="2:13" ht="18.75" x14ac:dyDescent="0.2">
      <c r="C5" s="30" t="s">
        <v>1</v>
      </c>
      <c r="D5" s="31"/>
      <c r="E5" s="31"/>
      <c r="F5" s="31"/>
      <c r="G5" s="31"/>
      <c r="H5" s="31"/>
      <c r="I5" s="31"/>
      <c r="J5" s="31"/>
    </row>
    <row r="6" spans="2:13" ht="18.75" x14ac:dyDescent="0.2">
      <c r="C6" s="30" t="s">
        <v>2</v>
      </c>
      <c r="D6" s="31"/>
      <c r="E6" s="31"/>
      <c r="F6" s="31"/>
      <c r="G6" s="31"/>
      <c r="H6" s="31"/>
      <c r="I6" s="31"/>
      <c r="J6" s="31"/>
    </row>
    <row r="8" spans="2:13" x14ac:dyDescent="0.2">
      <c r="B8" s="29"/>
      <c r="C8" s="29"/>
      <c r="D8" s="29"/>
      <c r="E8" s="29"/>
      <c r="F8" s="29"/>
      <c r="G8" s="29"/>
      <c r="H8" s="29"/>
      <c r="I8" s="29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>E11+E14+E19+E26+E27+E31+E25+E34+E35+E36</f>
        <v>773090437</v>
      </c>
      <c r="F10" s="7">
        <f>F11+F14+F19+F26+F27+F31+F25+F34+F35+F36</f>
        <v>175707500</v>
      </c>
      <c r="G10" s="7">
        <f>G11+G14+G19+G26+G27+G31+G25+G34+G35+G36</f>
        <v>597382937</v>
      </c>
      <c r="H10" s="7">
        <f>H11+H14+H19+H26+H27+H31+H25+H34+H35+H36</f>
        <v>439649936.0892626</v>
      </c>
      <c r="I10" s="7">
        <f>I11+I14+I19+I26+I27+I31+I25+I34+I35+I36</f>
        <v>333440500.9107374</v>
      </c>
      <c r="J10" s="6"/>
    </row>
    <row r="11" spans="2:13" ht="15.75" customHeight="1" x14ac:dyDescent="0.25">
      <c r="B11" s="32">
        <v>1</v>
      </c>
      <c r="C11" s="35" t="s">
        <v>11</v>
      </c>
      <c r="D11" s="8" t="s">
        <v>12</v>
      </c>
      <c r="E11" s="9">
        <f t="shared" ref="E11:E33" si="0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3"/>
      <c r="C12" s="33"/>
      <c r="D12" s="11" t="s">
        <v>27</v>
      </c>
      <c r="E12" s="12">
        <f t="shared" si="0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4"/>
      <c r="C13" s="34"/>
      <c r="D13" s="11" t="s">
        <v>28</v>
      </c>
      <c r="E13" s="12">
        <f t="shared" si="0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2">
        <v>2</v>
      </c>
      <c r="C14" s="35" t="s">
        <v>14</v>
      </c>
      <c r="D14" s="8" t="s">
        <v>12</v>
      </c>
      <c r="E14" s="21">
        <f t="shared" si="0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101060000</v>
      </c>
      <c r="I14" s="21">
        <f>SUM(I15:I18)</f>
        <v>50000000</v>
      </c>
      <c r="J14" s="10"/>
    </row>
    <row r="15" spans="2:13" ht="45" x14ac:dyDescent="0.2">
      <c r="B15" s="38"/>
      <c r="C15" s="36"/>
      <c r="D15" s="11" t="s">
        <v>25</v>
      </c>
      <c r="E15" s="12">
        <f t="shared" si="0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38"/>
      <c r="C16" s="36"/>
      <c r="D16" s="11" t="s">
        <v>25</v>
      </c>
      <c r="E16" s="22">
        <f t="shared" si="0"/>
        <v>80560000</v>
      </c>
      <c r="F16" s="22">
        <v>10700000</v>
      </c>
      <c r="G16" s="22">
        <v>69860000</v>
      </c>
      <c r="H16" s="22">
        <v>80560000</v>
      </c>
      <c r="I16" s="10"/>
      <c r="J16" s="19" t="s">
        <v>38</v>
      </c>
    </row>
    <row r="17" spans="2:10" ht="90" customHeight="1" x14ac:dyDescent="0.25">
      <c r="B17" s="38"/>
      <c r="C17" s="36"/>
      <c r="D17" s="11" t="s">
        <v>26</v>
      </c>
      <c r="E17" s="12">
        <f t="shared" si="0"/>
        <v>20000000</v>
      </c>
      <c r="F17" s="12">
        <v>10000000</v>
      </c>
      <c r="G17" s="12">
        <v>10000000</v>
      </c>
      <c r="H17" s="12">
        <v>20000000</v>
      </c>
      <c r="I17" s="10"/>
      <c r="J17" s="23" t="s">
        <v>34</v>
      </c>
    </row>
    <row r="18" spans="2:10" s="20" customFormat="1" ht="45" x14ac:dyDescent="0.25">
      <c r="B18" s="38"/>
      <c r="C18" s="37"/>
      <c r="D18" s="11" t="s">
        <v>51</v>
      </c>
      <c r="E18" s="12">
        <v>500000</v>
      </c>
      <c r="F18" s="12">
        <v>500000</v>
      </c>
      <c r="G18" s="12"/>
      <c r="H18" s="12">
        <v>500000</v>
      </c>
      <c r="I18" s="10"/>
      <c r="J18" s="23" t="s">
        <v>52</v>
      </c>
    </row>
    <row r="19" spans="2:10" x14ac:dyDescent="0.25">
      <c r="B19" s="42">
        <v>3</v>
      </c>
      <c r="C19" s="39" t="s">
        <v>15</v>
      </c>
      <c r="D19" s="8" t="s">
        <v>12</v>
      </c>
      <c r="E19" s="9">
        <f t="shared" si="0"/>
        <v>122350000</v>
      </c>
      <c r="F19" s="9">
        <f>SUM(F20:F24)</f>
        <v>61775000</v>
      </c>
      <c r="G19" s="9">
        <f>SUM(G20:G24)</f>
        <v>60575000</v>
      </c>
      <c r="H19" s="9">
        <f>SUM(H20:H24)</f>
        <v>119004189</v>
      </c>
      <c r="I19" s="9">
        <f>SUM(I20:I24)</f>
        <v>3345811</v>
      </c>
      <c r="J19" s="10"/>
    </row>
    <row r="20" spans="2:10" ht="90" customHeight="1" x14ac:dyDescent="0.25">
      <c r="B20" s="42"/>
      <c r="C20" s="40"/>
      <c r="D20" s="11" t="s">
        <v>26</v>
      </c>
      <c r="E20" s="12">
        <f t="shared" si="0"/>
        <v>12150000</v>
      </c>
      <c r="F20" s="12">
        <v>6075000</v>
      </c>
      <c r="G20" s="12">
        <v>6075000</v>
      </c>
      <c r="H20" s="12">
        <v>12150000</v>
      </c>
      <c r="I20" s="10"/>
      <c r="J20" s="15" t="s">
        <v>39</v>
      </c>
    </row>
    <row r="21" spans="2:10" ht="60" x14ac:dyDescent="0.2">
      <c r="B21" s="42"/>
      <c r="C21" s="40"/>
      <c r="D21" s="11" t="s">
        <v>26</v>
      </c>
      <c r="E21" s="12">
        <f t="shared" si="0"/>
        <v>9000000</v>
      </c>
      <c r="F21" s="12">
        <v>4500000</v>
      </c>
      <c r="G21" s="12">
        <v>4500000</v>
      </c>
      <c r="H21" s="12">
        <f>E21-I21</f>
        <v>5654189</v>
      </c>
      <c r="I21" s="22">
        <v>3345811</v>
      </c>
      <c r="J21" s="14" t="s">
        <v>31</v>
      </c>
    </row>
    <row r="22" spans="2:10" ht="135" x14ac:dyDescent="0.2">
      <c r="B22" s="42"/>
      <c r="C22" s="40"/>
      <c r="D22" s="11" t="s">
        <v>26</v>
      </c>
      <c r="E22" s="12">
        <f t="shared" si="0"/>
        <v>50000000</v>
      </c>
      <c r="F22" s="12">
        <v>25000000</v>
      </c>
      <c r="G22" s="12">
        <v>25000000</v>
      </c>
      <c r="H22" s="12">
        <v>50000000</v>
      </c>
      <c r="I22" s="12"/>
      <c r="J22" s="14" t="s">
        <v>40</v>
      </c>
    </row>
    <row r="23" spans="2:10" ht="105" x14ac:dyDescent="0.2">
      <c r="B23" s="42"/>
      <c r="C23" s="40"/>
      <c r="D23" s="11" t="s">
        <v>26</v>
      </c>
      <c r="E23" s="12">
        <f t="shared" si="0"/>
        <v>50000000</v>
      </c>
      <c r="F23" s="12">
        <v>25000000</v>
      </c>
      <c r="G23" s="12">
        <v>25000000</v>
      </c>
      <c r="H23" s="12">
        <v>50000000</v>
      </c>
      <c r="I23" s="12"/>
      <c r="J23" s="14" t="s">
        <v>41</v>
      </c>
    </row>
    <row r="24" spans="2:10" s="20" customFormat="1" ht="60" x14ac:dyDescent="0.2">
      <c r="B24" s="42"/>
      <c r="C24" s="41"/>
      <c r="D24" s="11" t="s">
        <v>51</v>
      </c>
      <c r="E24" s="12">
        <v>1200000</v>
      </c>
      <c r="F24" s="12">
        <v>1200000</v>
      </c>
      <c r="G24" s="12"/>
      <c r="H24" s="12">
        <v>1200000</v>
      </c>
      <c r="I24" s="12"/>
      <c r="J24" s="14" t="s">
        <v>54</v>
      </c>
    </row>
    <row r="25" spans="2:10" ht="75" x14ac:dyDescent="0.25">
      <c r="B25" s="27">
        <v>4</v>
      </c>
      <c r="C25" s="16" t="s">
        <v>29</v>
      </c>
      <c r="D25" s="11" t="s">
        <v>26</v>
      </c>
      <c r="E25" s="9">
        <f t="shared" si="0"/>
        <v>50000000</v>
      </c>
      <c r="F25" s="9"/>
      <c r="G25" s="9">
        <v>50000000</v>
      </c>
      <c r="H25" s="9">
        <v>50000000</v>
      </c>
      <c r="I25" s="9"/>
      <c r="J25" s="15" t="s">
        <v>42</v>
      </c>
    </row>
    <row r="26" spans="2:10" ht="60" x14ac:dyDescent="0.25">
      <c r="B26" s="26">
        <v>5</v>
      </c>
      <c r="C26" s="16" t="s">
        <v>16</v>
      </c>
      <c r="D26" s="11" t="s">
        <v>26</v>
      </c>
      <c r="E26" s="9">
        <f t="shared" si="0"/>
        <v>15000000</v>
      </c>
      <c r="F26" s="17"/>
      <c r="G26" s="9">
        <v>15000000</v>
      </c>
      <c r="H26" s="9">
        <v>15000000</v>
      </c>
      <c r="I26" s="18"/>
      <c r="J26" s="15" t="s">
        <v>35</v>
      </c>
    </row>
    <row r="27" spans="2:10" ht="15" customHeight="1" x14ac:dyDescent="0.25">
      <c r="B27" s="32">
        <v>6</v>
      </c>
      <c r="C27" s="35" t="s">
        <v>17</v>
      </c>
      <c r="D27" s="8" t="s">
        <v>12</v>
      </c>
      <c r="E27" s="9">
        <f t="shared" si="0"/>
        <v>33880000</v>
      </c>
      <c r="F27" s="9">
        <f>SUM(F28:F30)</f>
        <v>33880000</v>
      </c>
      <c r="G27" s="9">
        <f>SUM(G28:G30)</f>
        <v>0</v>
      </c>
      <c r="H27" s="9">
        <f>H28+H29+H30</f>
        <v>6600000.0000000009</v>
      </c>
      <c r="I27" s="9">
        <f>I28+I29+I30</f>
        <v>27280000</v>
      </c>
      <c r="J27" s="10"/>
    </row>
    <row r="28" spans="2:10" ht="45" x14ac:dyDescent="0.2">
      <c r="B28" s="33"/>
      <c r="C28" s="33"/>
      <c r="D28" s="11" t="s">
        <v>25</v>
      </c>
      <c r="E28" s="12">
        <f t="shared" si="0"/>
        <v>16830000</v>
      </c>
      <c r="F28" s="12">
        <f>15300000*1.1</f>
        <v>16830000</v>
      </c>
      <c r="G28" s="11"/>
      <c r="H28" s="12"/>
      <c r="I28" s="12">
        <f>15300000*1.1</f>
        <v>16830000</v>
      </c>
      <c r="J28" s="19" t="s">
        <v>43</v>
      </c>
    </row>
    <row r="29" spans="2:10" ht="45" x14ac:dyDescent="0.2">
      <c r="B29" s="33"/>
      <c r="C29" s="33"/>
      <c r="D29" s="11" t="s">
        <v>25</v>
      </c>
      <c r="E29" s="12">
        <f t="shared" si="0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44</v>
      </c>
    </row>
    <row r="30" spans="2:10" ht="45" x14ac:dyDescent="0.2">
      <c r="B30" s="34"/>
      <c r="C30" s="34"/>
      <c r="D30" s="11" t="s">
        <v>25</v>
      </c>
      <c r="E30" s="12">
        <f t="shared" si="0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45</v>
      </c>
    </row>
    <row r="31" spans="2:10" ht="15.75" customHeight="1" x14ac:dyDescent="0.25">
      <c r="B31" s="32">
        <v>7</v>
      </c>
      <c r="C31" s="35" t="s">
        <v>18</v>
      </c>
      <c r="D31" s="8" t="s">
        <v>12</v>
      </c>
      <c r="E31" s="9">
        <f t="shared" si="0"/>
        <v>30352500</v>
      </c>
      <c r="F31" s="9">
        <f>SUM(F32:F33)</f>
        <v>30352500</v>
      </c>
      <c r="G31" s="9">
        <f>SUM(G32:G33)</f>
        <v>0</v>
      </c>
      <c r="H31" s="9">
        <f>H32+H33</f>
        <v>19485747.089262612</v>
      </c>
      <c r="I31" s="9">
        <f>I32+I33</f>
        <v>10866752.910737388</v>
      </c>
      <c r="J31" s="10"/>
    </row>
    <row r="32" spans="2:10" ht="60" x14ac:dyDescent="0.2">
      <c r="B32" s="33"/>
      <c r="C32" s="33"/>
      <c r="D32" s="11" t="s">
        <v>19</v>
      </c>
      <c r="E32" s="12">
        <f t="shared" si="0"/>
        <v>16652500</v>
      </c>
      <c r="F32" s="12">
        <v>16652500</v>
      </c>
      <c r="G32" s="11"/>
      <c r="H32" s="12">
        <f>E32-I32</f>
        <v>5785747.0892626122</v>
      </c>
      <c r="I32" s="12">
        <f>840000000/77.3</f>
        <v>10866752.910737388</v>
      </c>
      <c r="J32" s="14" t="s">
        <v>36</v>
      </c>
    </row>
    <row r="33" spans="2:10" ht="60" x14ac:dyDescent="0.2">
      <c r="B33" s="33"/>
      <c r="C33" s="33"/>
      <c r="D33" s="11" t="s">
        <v>20</v>
      </c>
      <c r="E33" s="12">
        <f t="shared" si="0"/>
        <v>13700000</v>
      </c>
      <c r="F33" s="12">
        <v>13700000</v>
      </c>
      <c r="G33" s="11"/>
      <c r="H33" s="12">
        <v>13700000</v>
      </c>
      <c r="I33" s="12"/>
      <c r="J33" s="14" t="s">
        <v>37</v>
      </c>
    </row>
    <row r="34" spans="2:10" ht="78.75" customHeight="1" x14ac:dyDescent="0.25">
      <c r="B34" s="28">
        <v>8</v>
      </c>
      <c r="C34" s="25" t="s">
        <v>47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48</v>
      </c>
    </row>
    <row r="35" spans="2:10" ht="60" x14ac:dyDescent="0.25">
      <c r="B35" s="28">
        <v>9</v>
      </c>
      <c r="C35" s="25" t="s">
        <v>46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49</v>
      </c>
    </row>
    <row r="36" spans="2:10" ht="90" x14ac:dyDescent="0.25">
      <c r="B36" s="28">
        <v>10</v>
      </c>
      <c r="C36" s="25" t="s">
        <v>50</v>
      </c>
      <c r="D36" s="24" t="s">
        <v>51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53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14:C18"/>
    <mergeCell ref="B14:B18"/>
    <mergeCell ref="B27:B30"/>
    <mergeCell ref="C27:C30"/>
    <mergeCell ref="B31:B33"/>
    <mergeCell ref="C31:C33"/>
    <mergeCell ref="C19:C24"/>
    <mergeCell ref="B19:B24"/>
    <mergeCell ref="C4:J4"/>
    <mergeCell ref="C5:J5"/>
    <mergeCell ref="C6:J6"/>
    <mergeCell ref="B11:B13"/>
    <mergeCell ref="C11:C13"/>
  </mergeCells>
  <pageMargins left="0.70866141732283472" right="0.70866141732283472" top="0.74803149606299213" bottom="0.74803149606299213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created xsi:type="dcterms:W3CDTF">2020-07-22T05:32:11Z</dcterms:created>
  <dcterms:modified xsi:type="dcterms:W3CDTF">2020-08-12T08:42:50Z</dcterms:modified>
</cp:coreProperties>
</file>