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435"/>
  </bookViews>
  <sheets>
    <sheet name="фин помощь" sheetId="1" r:id="rId1"/>
  </sheets>
  <calcPr calcId="144525"/>
</workbook>
</file>

<file path=xl/calcChain.xml><?xml version="1.0" encoding="utf-8"?>
<calcChain xmlns="http://schemas.openxmlformats.org/spreadsheetml/2006/main">
  <c r="F10" i="1" l="1"/>
  <c r="G10" i="1"/>
  <c r="H10" i="1"/>
  <c r="I10" i="1"/>
  <c r="E10" i="1"/>
  <c r="I20" i="1" l="1"/>
  <c r="I19" i="1" l="1"/>
  <c r="G19" i="1"/>
  <c r="F19" i="1"/>
  <c r="I14" i="1"/>
  <c r="G14" i="1"/>
  <c r="F14" i="1"/>
  <c r="I31" i="1" l="1"/>
  <c r="I28" i="1" l="1"/>
  <c r="H29" i="1"/>
  <c r="I30" i="1"/>
  <c r="I27" i="1" l="1"/>
  <c r="E25" i="1" l="1"/>
  <c r="E26" i="1"/>
  <c r="E23" i="1"/>
  <c r="E22" i="1"/>
  <c r="F11" i="1" l="1"/>
  <c r="E33" i="1" l="1"/>
  <c r="E32" i="1"/>
  <c r="H32" i="1" s="1"/>
  <c r="G31" i="1"/>
  <c r="F31" i="1"/>
  <c r="F30" i="1"/>
  <c r="E30" i="1" s="1"/>
  <c r="F29" i="1"/>
  <c r="E29" i="1" s="1"/>
  <c r="F28" i="1"/>
  <c r="E28" i="1" s="1"/>
  <c r="G27" i="1"/>
  <c r="E21" i="1"/>
  <c r="H21" i="1" s="1"/>
  <c r="E20" i="1"/>
  <c r="H20" i="1" s="1"/>
  <c r="E17" i="1"/>
  <c r="H17" i="1" s="1"/>
  <c r="H14" i="1" s="1"/>
  <c r="E16" i="1"/>
  <c r="E15" i="1"/>
  <c r="E13" i="1"/>
  <c r="E12" i="1"/>
  <c r="G11" i="1"/>
  <c r="F27" i="1" l="1"/>
  <c r="H19" i="1"/>
  <c r="E31" i="1"/>
  <c r="E11" i="1"/>
  <c r="E19" i="1"/>
  <c r="E14" i="1"/>
  <c r="E27" i="1" l="1"/>
  <c r="H31" i="1"/>
  <c r="H27" i="1"/>
</calcChain>
</file>

<file path=xl/sharedStrings.xml><?xml version="1.0" encoding="utf-8"?>
<sst xmlns="http://schemas.openxmlformats.org/spreadsheetml/2006/main" count="74" uniqueCount="56">
  <si>
    <t>Информация о проводимой работе</t>
  </si>
  <si>
    <t>по вопросу привлечения финансовой помощи от международных финансовых институтов</t>
  </si>
  <si>
    <t>в целях борьбы с коронавирусом</t>
  </si>
  <si>
    <t>(в долларах США)</t>
  </si>
  <si>
    <t>№</t>
  </si>
  <si>
    <t>Название организации</t>
  </si>
  <si>
    <t>Вид помощи</t>
  </si>
  <si>
    <t>Подтвержденная (ожидаемая) помощь</t>
  </si>
  <si>
    <t>Полученная помощь</t>
  </si>
  <si>
    <t>Примечание</t>
  </si>
  <si>
    <t>ИТОГО</t>
  </si>
  <si>
    <t>Международный валютный фонд (МВФ)</t>
  </si>
  <si>
    <t>всего</t>
  </si>
  <si>
    <t>120 849 046
(кредит)
из них:
- RCF: 40 283 015,40 долл.США
- RFI:
80 566 030,80 долл.США</t>
  </si>
  <si>
    <t>Азиатский банк развития (АБР)</t>
  </si>
  <si>
    <t>Всемирный банк (ВБ)</t>
  </si>
  <si>
    <t>Исламский банк развития (ИБР)</t>
  </si>
  <si>
    <t>Европейский Союз (ЕС)</t>
  </si>
  <si>
    <t>Германский банк развития (KfW)</t>
  </si>
  <si>
    <t>Встречные фонды (в сомах)</t>
  </si>
  <si>
    <t>Встречные фонды (в евро)</t>
  </si>
  <si>
    <t>Итого</t>
  </si>
  <si>
    <t>грант</t>
  </si>
  <si>
    <t>кредит</t>
  </si>
  <si>
    <t>121 098 891
из них:
- RCF: 40 283 015,40 долл.США
- RFI:
80 566 030,80 долл.США</t>
  </si>
  <si>
    <t>Бюджетная поддержка</t>
  </si>
  <si>
    <t>Инвестпроект</t>
  </si>
  <si>
    <t>Бюджетная поддержка
(1-й транш)</t>
  </si>
  <si>
    <t>Бюджетная поддержка
(2-й транш)</t>
  </si>
  <si>
    <t>Азиатский банк инфраструктурных инвестиций (АБИИ)</t>
  </si>
  <si>
    <t>5 мая т.г. подписано Соглашение и ратифицировано 1 июня 2020 года. 10 июня 2020 года средства поступили в республиканский бюджет, предназначенные на покрытие дефицита.</t>
  </si>
  <si>
    <t xml:space="preserve">     Данные средства предназначены для срочных закупок медикаментов и оборудования в рамках перераспределения средств действующего проекта ВБ «Повышение устойчивости к стихийным бедствиям в Кыргызстане» (компонент 5). </t>
  </si>
  <si>
    <r>
      <t xml:space="preserve">     31 марта 2020 года поступили средства в бюджет страны. Данные средства направлены на поддержку бюджета (финансирование защищенных статей расходов, финансирование расходов на сектор здравоохранения).
    </t>
    </r>
    <r>
      <rPr>
        <i/>
        <sz val="11"/>
        <rFont val="Calibri"/>
        <family val="2"/>
        <charset val="204"/>
      </rPr>
      <t xml:space="preserve"> Условия кредита:
- Механизм быстрого реагирования (Rapid Credit Facility - RCF) - 10 лет, из них 5,5 лет льготный период под 0 %;
- Инструмент быстрого финансирования (Rapid Financing Instrument - RFI) - 5 лет, из них 3 года льготный период под 1,07 %  (payment of the Service charge 0,5 % / 296,0 тыс. СПЗ)</t>
    </r>
  </si>
  <si>
    <r>
      <t xml:space="preserve">     7 апреля 2020 года Совет директоров МВФ одобрил увеличение доступа от 50 до 100% квоты. 
     8 мая 2020 года Совет директоров МВФ одобрил выделение 2-го транша.                                                                                                                                      13 мая 2020 года средств были перечислены на счет ЦК МФКР.
     </t>
    </r>
    <r>
      <rPr>
        <i/>
        <sz val="11"/>
        <rFont val="Calibri"/>
        <family val="2"/>
        <charset val="204"/>
      </rPr>
      <t>Условия кредита аналогичны первому траншу по источникам финансирования RCF и RFI.</t>
    </r>
  </si>
  <si>
    <t>09.04.2020 г. KfW согласился использовать средства встречных фондов для поддержки фермеров, малого и среднего бизнеса  в целях дальнейшего обеспечения продовольственной безопасности в сумме 12,4 млн евро.</t>
  </si>
  <si>
    <t xml:space="preserve">     7 апреля 2020 года подписано Соглашение по проекту «Экстренный проект по COVID-19», предусматривающее закупку средств и оборудования для сектора здравоохранения. 
     21 апреля Соглашение должным образом ратифицировано.
     Исполнительными агентствами Проекта являются МЗКР, Фонд ОМС при ПКР, МЧС. В настоящее время проводятся тендерные процедуры.</t>
  </si>
  <si>
    <t>Европейский инвестиционный банк (ЕИБ)</t>
  </si>
  <si>
    <t xml:space="preserve">Средства направлены на финансирование проекта «Финансирование аграрных производственно-сбытовых цепочек». Соглашение ратифицировано в ближайшее время ожидается перечисление со стороны ЕИБ транша.  </t>
  </si>
  <si>
    <t>Япония</t>
  </si>
  <si>
    <t>встречные фонды</t>
  </si>
  <si>
    <t>Встречные фонды направлены на поддержку фермеров, малого и среднего бизнеса в целях дальнейшего обеспечения продовольственной безопасности.</t>
  </si>
  <si>
    <t>Встречные фонды направлены на поддержку фермеров, малого и среднего бизнеса в целях дальнейшего обеспечения продовольственной безопасности. На стадии согласования с японской стороной. После предоставления положительного ответа, кыргызской стороной начнется процедура выдачи финансовых средств.</t>
  </si>
  <si>
    <t>Встречные фонды направлены на поддержку фермеров, малого и среднего бизнеса  в целях дальнейшего обеспечения продовольственной безопасности. На стадии подготовки документов для выдачи средств бизнесу.</t>
  </si>
  <si>
    <t>24.06.20 г. между КР и ВБ проведены официальные переговоры по проекту "Системы предоставления социальной защиты и план действий в чрезвычайной ситуации". Данный проект направлен на смягчение непосредственного влияния экономического спада, связанного с коронавирусной инфекцией COVID-19, на доходы, занятость и благосостояние тех групп населения, которые больше всего подвержены последствиям этого кризиса. Одобрен проект Советом директоров ВБ, и 3 сентября 2020 года принят закон о ратификации Жогорку Кенешем КР.</t>
  </si>
  <si>
    <t>16.07.20 г. проведены официальные переговоры между АБИИ и КР о софинансировании проекта ВБ "Кризисная поддержка частного сектора и повышение его конкурентоспособности". Советом Директоров АБИИ данный проект одобрен 13 августа 2020 года. 3 сентября 2020 года принят Закон КР о ратификации Жогорку Кенешем КР.</t>
  </si>
  <si>
    <t xml:space="preserve">     Направлен в ИБР список оборудования и медицинских препаратов для приобретения в рамках сэкономленных средств действующих проектов ИБР. </t>
  </si>
  <si>
    <t xml:space="preserve">09.04.2020 г. KfW согласился использовать средства встречных фондов для поддержки фермеров, малого и среднего бизнеса в целях дальнейшего обеспечения продовольственной безопасности в сумме 1,2 млрд сомов. </t>
  </si>
  <si>
    <t xml:space="preserve">     Данные средства запланированы на реализацию образовательной программы. Средства поступили в ЦК МФКР 10.07.2020 года.</t>
  </si>
  <si>
    <t xml:space="preserve">     Данные средства запланированы на реализацию программы ЕС в сфере социальной защиты. Средства поступили в ЦК МФКР 10.07.2020 года.</t>
  </si>
  <si>
    <t>26.06.20 г. между КР и ВБ проведены официальные переговоры по проекту "Кризисная поддержка частного сектора и повышение его конкурентоспособности". Данный проект предназначен для оказания поддержки малому и среднему бизнесу в реагировании на кризис, обусловленный пандемией COVID-19, и во время периода восстановления.  25 сентября 2020 года принят закон о ратификации.</t>
  </si>
  <si>
    <t xml:space="preserve">     Данный проект направлен на финансирование закупки медицинских принадлежностей и лекарственных средств, необходимых для борьбы с COVID-19.
     Обсуждаются детали проекта с АБР. 
     14 мая проведены официальные переговоры между КР и АБР. 16 июня 2020 года подписано Соглашение.</t>
  </si>
  <si>
    <t>Российская Федерация</t>
  </si>
  <si>
    <t>Соглашение между МФ КР и МФ РФ было подписано 21 декабря 2020года. 30 декабря 2020 года средства поступили на счет ЦК МФКР.</t>
  </si>
  <si>
    <t>По состоянию на 25 января 2021 года</t>
  </si>
  <si>
    <t>Матрица условий разработана. Переговоры планируется провести в марте 2021 г.,  Совет директоров АБР намечается в конце марте 2021 г.</t>
  </si>
  <si>
    <t xml:space="preserve">     Данные средства планируются для мероприятий по цифровизации. 27 октября 2020 года подписано Соглашение, поступление с1 транша ожидается в первом полугодии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</si>
</sst>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</font>
    <font>
      <sz val="11"/>
      <name val="Arial"/>
      <family val="2"/>
      <charset val="204"/>
    </font>
    <font>
      <i/>
      <sz val="11"/>
      <name val="Calibri"/>
      <family val="2"/>
      <charset val="204"/>
    </font>
    <font>
      <i/>
      <sz val="11"/>
      <name val="Arial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3" fontId="5" fillId="2" borderId="1" xfId="0" applyNumberFormat="1" applyFont="1" applyFill="1" applyBorder="1"/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Alignment="1"/>
    <xf numFmtId="3" fontId="5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vertical="top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1" fillId="0" borderId="0" xfId="0" applyFont="1" applyAlignment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Fill="1" applyBorder="1"/>
    <xf numFmtId="0" fontId="5" fillId="0" borderId="1" xfId="0" applyFont="1" applyFill="1" applyBorder="1"/>
    <xf numFmtId="0" fontId="2" fillId="3" borderId="0" xfId="0" applyFont="1" applyFill="1" applyAlignment="1">
      <alignment horizontal="right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/>
    <xf numFmtId="0" fontId="6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3" fontId="5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005"/>
  <sheetViews>
    <sheetView tabSelected="1" zoomScaleNormal="100" workbookViewId="0">
      <pane ySplit="10" topLeftCell="A11" activePane="bottomLeft" state="frozen"/>
      <selection pane="bottomLeft" activeCell="J12" sqref="J12"/>
    </sheetView>
  </sheetViews>
  <sheetFormatPr defaultColWidth="12.625" defaultRowHeight="15" customHeight="1" x14ac:dyDescent="0.2"/>
  <cols>
    <col min="1" max="1" width="7.625" style="1" customWidth="1"/>
    <col min="2" max="2" width="3.875" style="1" customWidth="1"/>
    <col min="3" max="3" width="17.75" style="1" customWidth="1"/>
    <col min="4" max="4" width="12.875" style="1" customWidth="1"/>
    <col min="5" max="6" width="9.625" style="1" customWidth="1"/>
    <col min="7" max="7" width="9.75" style="1" customWidth="1"/>
    <col min="8" max="8" width="15.875" style="1" customWidth="1"/>
    <col min="9" max="9" width="14.75" style="1" customWidth="1"/>
    <col min="10" max="10" width="56.75" style="1" customWidth="1"/>
    <col min="11" max="11" width="19.25" style="1" customWidth="1"/>
    <col min="12" max="29" width="7.625" style="1" customWidth="1"/>
    <col min="30" max="16384" width="12.625" style="1"/>
  </cols>
  <sheetData>
    <row r="2" spans="2:13" x14ac:dyDescent="0.2">
      <c r="J2" s="32" t="s">
        <v>53</v>
      </c>
      <c r="M2" s="3"/>
    </row>
    <row r="3" spans="2:13" ht="14.25" x14ac:dyDescent="0.2">
      <c r="J3" s="3"/>
      <c r="M3" s="3"/>
    </row>
    <row r="4" spans="2:13" ht="18.75" x14ac:dyDescent="0.2">
      <c r="C4" s="35" t="s">
        <v>0</v>
      </c>
      <c r="D4" s="36"/>
      <c r="E4" s="36"/>
      <c r="F4" s="36"/>
      <c r="G4" s="36"/>
      <c r="H4" s="36"/>
      <c r="I4" s="36"/>
      <c r="J4" s="36"/>
    </row>
    <row r="5" spans="2:13" ht="18.75" x14ac:dyDescent="0.2">
      <c r="C5" s="35" t="s">
        <v>1</v>
      </c>
      <c r="D5" s="36"/>
      <c r="E5" s="36"/>
      <c r="F5" s="36"/>
      <c r="G5" s="36"/>
      <c r="H5" s="36"/>
      <c r="I5" s="36"/>
      <c r="J5" s="36"/>
    </row>
    <row r="6" spans="2:13" ht="18.75" x14ac:dyDescent="0.2">
      <c r="C6" s="35" t="s">
        <v>2</v>
      </c>
      <c r="D6" s="36"/>
      <c r="E6" s="36"/>
      <c r="F6" s="36"/>
      <c r="G6" s="36"/>
      <c r="H6" s="36"/>
      <c r="I6" s="36"/>
      <c r="J6" s="36"/>
    </row>
    <row r="8" spans="2:13" x14ac:dyDescent="0.2">
      <c r="B8" s="26"/>
      <c r="C8" s="26"/>
      <c r="D8" s="26"/>
      <c r="E8" s="26"/>
      <c r="F8" s="26"/>
      <c r="G8" s="26"/>
      <c r="H8" s="26"/>
      <c r="I8" s="26"/>
      <c r="J8" s="2" t="s">
        <v>3</v>
      </c>
    </row>
    <row r="9" spans="2:13" ht="45" x14ac:dyDescent="0.2">
      <c r="B9" s="4" t="s">
        <v>4</v>
      </c>
      <c r="C9" s="5" t="s">
        <v>5</v>
      </c>
      <c r="D9" s="5" t="s">
        <v>6</v>
      </c>
      <c r="E9" s="5" t="s">
        <v>21</v>
      </c>
      <c r="F9" s="5" t="s">
        <v>22</v>
      </c>
      <c r="G9" s="5" t="s">
        <v>23</v>
      </c>
      <c r="H9" s="5" t="s">
        <v>7</v>
      </c>
      <c r="I9" s="5" t="s">
        <v>8</v>
      </c>
      <c r="J9" s="4" t="s">
        <v>9</v>
      </c>
    </row>
    <row r="10" spans="2:13" x14ac:dyDescent="0.25">
      <c r="B10" s="4"/>
      <c r="C10" s="4" t="s">
        <v>10</v>
      </c>
      <c r="D10" s="6"/>
      <c r="E10" s="7">
        <f>E11+E14+E19+E26+E27+E31+E25+E34+E35+E36</f>
        <v>694432795</v>
      </c>
      <c r="F10" s="7">
        <f t="shared" ref="F10:I10" si="0">F11+F14+F19+F26+F27+F31+F25+F34+F35+F36</f>
        <v>177049858</v>
      </c>
      <c r="G10" s="7">
        <f t="shared" si="0"/>
        <v>517382937</v>
      </c>
      <c r="H10" s="53">
        <f t="shared" si="0"/>
        <v>327606525.60000002</v>
      </c>
      <c r="I10" s="53">
        <f t="shared" si="0"/>
        <v>366826269.39999998</v>
      </c>
      <c r="J10" s="6"/>
    </row>
    <row r="11" spans="2:13" ht="15.75" customHeight="1" x14ac:dyDescent="0.25">
      <c r="B11" s="37">
        <v>1</v>
      </c>
      <c r="C11" s="40" t="s">
        <v>11</v>
      </c>
      <c r="D11" s="8" t="s">
        <v>12</v>
      </c>
      <c r="E11" s="9">
        <f t="shared" ref="E11:E33" si="1">SUM(F11:G11)</f>
        <v>241947937</v>
      </c>
      <c r="F11" s="9">
        <f>SUM(F12:F13)</f>
        <v>0</v>
      </c>
      <c r="G11" s="9">
        <f>SUM(G12:G13)</f>
        <v>241947937</v>
      </c>
      <c r="H11" s="9"/>
      <c r="I11" s="9">
        <v>241947937</v>
      </c>
      <c r="J11" s="10"/>
    </row>
    <row r="12" spans="2:13" ht="150" x14ac:dyDescent="0.25">
      <c r="B12" s="38"/>
      <c r="C12" s="38"/>
      <c r="D12" s="11" t="s">
        <v>27</v>
      </c>
      <c r="E12" s="12">
        <f t="shared" si="1"/>
        <v>120849046</v>
      </c>
      <c r="F12" s="11"/>
      <c r="G12" s="12">
        <v>120849046</v>
      </c>
      <c r="H12" s="10"/>
      <c r="I12" s="13" t="s">
        <v>13</v>
      </c>
      <c r="J12" s="14" t="s">
        <v>32</v>
      </c>
    </row>
    <row r="13" spans="2:13" ht="105" x14ac:dyDescent="0.2">
      <c r="B13" s="39"/>
      <c r="C13" s="39"/>
      <c r="D13" s="11" t="s">
        <v>28</v>
      </c>
      <c r="E13" s="12">
        <f t="shared" si="1"/>
        <v>121098891</v>
      </c>
      <c r="F13" s="11"/>
      <c r="G13" s="12">
        <v>121098891</v>
      </c>
      <c r="H13" s="13"/>
      <c r="I13" s="13" t="s">
        <v>24</v>
      </c>
      <c r="J13" s="14" t="s">
        <v>33</v>
      </c>
    </row>
    <row r="14" spans="2:13" ht="15" customHeight="1" x14ac:dyDescent="0.25">
      <c r="B14" s="37">
        <v>2</v>
      </c>
      <c r="C14" s="40" t="s">
        <v>14</v>
      </c>
      <c r="D14" s="8" t="s">
        <v>12</v>
      </c>
      <c r="E14" s="21">
        <f t="shared" si="1"/>
        <v>151060000</v>
      </c>
      <c r="F14" s="21">
        <f>SUM(F15:F18)</f>
        <v>46200000</v>
      </c>
      <c r="G14" s="21">
        <f>SUM(G15:G18)</f>
        <v>104860000</v>
      </c>
      <c r="H14" s="21">
        <f>SUM(H15:H18)</f>
        <v>98764906</v>
      </c>
      <c r="I14" s="21">
        <f>SUM(I15:I18)</f>
        <v>52295094</v>
      </c>
      <c r="J14" s="10"/>
    </row>
    <row r="15" spans="2:13" ht="45" x14ac:dyDescent="0.2">
      <c r="B15" s="43"/>
      <c r="C15" s="41"/>
      <c r="D15" s="11" t="s">
        <v>25</v>
      </c>
      <c r="E15" s="12">
        <f t="shared" si="1"/>
        <v>50000000</v>
      </c>
      <c r="F15" s="12">
        <v>25000000</v>
      </c>
      <c r="G15" s="12">
        <v>25000000</v>
      </c>
      <c r="H15" s="12"/>
      <c r="I15" s="12">
        <v>50000000</v>
      </c>
      <c r="J15" s="14" t="s">
        <v>30</v>
      </c>
    </row>
    <row r="16" spans="2:13" ht="45" x14ac:dyDescent="0.25">
      <c r="B16" s="43"/>
      <c r="C16" s="41"/>
      <c r="D16" s="11" t="s">
        <v>25</v>
      </c>
      <c r="E16" s="22">
        <f t="shared" si="1"/>
        <v>80560000</v>
      </c>
      <c r="F16" s="22">
        <v>10700000</v>
      </c>
      <c r="G16" s="22">
        <v>69860000</v>
      </c>
      <c r="H16" s="22">
        <v>80560000</v>
      </c>
      <c r="I16" s="30"/>
      <c r="J16" s="33" t="s">
        <v>54</v>
      </c>
    </row>
    <row r="17" spans="2:10" ht="90" customHeight="1" x14ac:dyDescent="0.2">
      <c r="B17" s="43"/>
      <c r="C17" s="41"/>
      <c r="D17" s="11" t="s">
        <v>26</v>
      </c>
      <c r="E17" s="12">
        <f t="shared" si="1"/>
        <v>20000000</v>
      </c>
      <c r="F17" s="12">
        <v>10000000</v>
      </c>
      <c r="G17" s="12">
        <v>10000000</v>
      </c>
      <c r="H17" s="22">
        <f>E17-I17</f>
        <v>17704906</v>
      </c>
      <c r="I17" s="22">
        <v>2295094</v>
      </c>
      <c r="J17" s="23" t="s">
        <v>50</v>
      </c>
    </row>
    <row r="18" spans="2:10" s="20" customFormat="1" ht="45" x14ac:dyDescent="0.25">
      <c r="B18" s="43"/>
      <c r="C18" s="42"/>
      <c r="D18" s="11" t="s">
        <v>39</v>
      </c>
      <c r="E18" s="12">
        <v>500000</v>
      </c>
      <c r="F18" s="12">
        <v>500000</v>
      </c>
      <c r="G18" s="12"/>
      <c r="H18" s="22">
        <v>500000</v>
      </c>
      <c r="I18" s="30"/>
      <c r="J18" s="23" t="s">
        <v>40</v>
      </c>
    </row>
    <row r="19" spans="2:10" x14ac:dyDescent="0.25">
      <c r="B19" s="47">
        <v>3</v>
      </c>
      <c r="C19" s="44" t="s">
        <v>15</v>
      </c>
      <c r="D19" s="8" t="s">
        <v>12</v>
      </c>
      <c r="E19" s="9">
        <f t="shared" si="1"/>
        <v>122350000</v>
      </c>
      <c r="F19" s="9">
        <f>SUM(F20:F24)</f>
        <v>61775000</v>
      </c>
      <c r="G19" s="9">
        <f>SUM(G20:G24)</f>
        <v>60575000</v>
      </c>
      <c r="H19" s="21">
        <f>SUM(H20:H24)</f>
        <v>112470925.59999999</v>
      </c>
      <c r="I19" s="21">
        <f>SUM(I20:I24)</f>
        <v>9879074.4000000004</v>
      </c>
      <c r="J19" s="10"/>
    </row>
    <row r="20" spans="2:10" ht="90" customHeight="1" x14ac:dyDescent="0.25">
      <c r="B20" s="47"/>
      <c r="C20" s="45"/>
      <c r="D20" s="11" t="s">
        <v>26</v>
      </c>
      <c r="E20" s="12">
        <f t="shared" si="1"/>
        <v>12150000</v>
      </c>
      <c r="F20" s="12">
        <v>6075000</v>
      </c>
      <c r="G20" s="12">
        <v>6075000</v>
      </c>
      <c r="H20" s="22">
        <f>E20-I20</f>
        <v>9155859</v>
      </c>
      <c r="I20" s="22">
        <f>2489141+505000</f>
        <v>2994141</v>
      </c>
      <c r="J20" s="15" t="s">
        <v>35</v>
      </c>
    </row>
    <row r="21" spans="2:10" ht="60" x14ac:dyDescent="0.2">
      <c r="B21" s="47"/>
      <c r="C21" s="45"/>
      <c r="D21" s="11" t="s">
        <v>26</v>
      </c>
      <c r="E21" s="12">
        <f t="shared" si="1"/>
        <v>9000000</v>
      </c>
      <c r="F21" s="12">
        <v>4500000</v>
      </c>
      <c r="G21" s="12">
        <v>4500000</v>
      </c>
      <c r="H21" s="22">
        <f>E21-I21</f>
        <v>2115066.5999999996</v>
      </c>
      <c r="I21" s="22">
        <v>6884933.4000000004</v>
      </c>
      <c r="J21" s="14" t="s">
        <v>31</v>
      </c>
    </row>
    <row r="22" spans="2:10" ht="135" x14ac:dyDescent="0.2">
      <c r="B22" s="47"/>
      <c r="C22" s="45"/>
      <c r="D22" s="11" t="s">
        <v>26</v>
      </c>
      <c r="E22" s="12">
        <f t="shared" si="1"/>
        <v>50000000</v>
      </c>
      <c r="F22" s="12">
        <v>25000000</v>
      </c>
      <c r="G22" s="12">
        <v>25000000</v>
      </c>
      <c r="H22" s="22">
        <v>50000000</v>
      </c>
      <c r="I22" s="22"/>
      <c r="J22" s="14" t="s">
        <v>43</v>
      </c>
    </row>
    <row r="23" spans="2:10" ht="105" x14ac:dyDescent="0.2">
      <c r="B23" s="47"/>
      <c r="C23" s="45"/>
      <c r="D23" s="11" t="s">
        <v>26</v>
      </c>
      <c r="E23" s="12">
        <f t="shared" si="1"/>
        <v>50000000</v>
      </c>
      <c r="F23" s="12">
        <v>25000000</v>
      </c>
      <c r="G23" s="12">
        <v>25000000</v>
      </c>
      <c r="H23" s="22">
        <v>50000000</v>
      </c>
      <c r="I23" s="22"/>
      <c r="J23" s="14" t="s">
        <v>49</v>
      </c>
    </row>
    <row r="24" spans="2:10" s="20" customFormat="1" ht="60" x14ac:dyDescent="0.2">
      <c r="B24" s="47"/>
      <c r="C24" s="46"/>
      <c r="D24" s="11" t="s">
        <v>39</v>
      </c>
      <c r="E24" s="12">
        <v>1200000</v>
      </c>
      <c r="F24" s="12">
        <v>1200000</v>
      </c>
      <c r="G24" s="12"/>
      <c r="H24" s="22">
        <v>1200000</v>
      </c>
      <c r="I24" s="22"/>
      <c r="J24" s="14" t="s">
        <v>42</v>
      </c>
    </row>
    <row r="25" spans="2:10" ht="90" x14ac:dyDescent="0.25">
      <c r="B25" s="28">
        <v>4</v>
      </c>
      <c r="C25" s="16" t="s">
        <v>29</v>
      </c>
      <c r="D25" s="11" t="s">
        <v>26</v>
      </c>
      <c r="E25" s="9">
        <f t="shared" si="1"/>
        <v>50000000</v>
      </c>
      <c r="F25" s="9"/>
      <c r="G25" s="9">
        <v>50000000</v>
      </c>
      <c r="H25" s="21">
        <v>50000000</v>
      </c>
      <c r="I25" s="21"/>
      <c r="J25" s="15" t="s">
        <v>44</v>
      </c>
    </row>
    <row r="26" spans="2:10" ht="45" x14ac:dyDescent="0.25">
      <c r="B26" s="27">
        <v>5</v>
      </c>
      <c r="C26" s="16" t="s">
        <v>16</v>
      </c>
      <c r="D26" s="11" t="s">
        <v>26</v>
      </c>
      <c r="E26" s="9">
        <f t="shared" si="1"/>
        <v>15000000</v>
      </c>
      <c r="F26" s="17"/>
      <c r="G26" s="9">
        <v>15000000</v>
      </c>
      <c r="H26" s="21">
        <v>15000000</v>
      </c>
      <c r="I26" s="31"/>
      <c r="J26" s="15" t="s">
        <v>45</v>
      </c>
    </row>
    <row r="27" spans="2:10" ht="15" customHeight="1" x14ac:dyDescent="0.25">
      <c r="B27" s="37">
        <v>6</v>
      </c>
      <c r="C27" s="40" t="s">
        <v>17</v>
      </c>
      <c r="D27" s="8" t="s">
        <v>12</v>
      </c>
      <c r="E27" s="9">
        <f t="shared" si="1"/>
        <v>33880000</v>
      </c>
      <c r="F27" s="9">
        <f>SUM(F28:F30)</f>
        <v>33880000</v>
      </c>
      <c r="G27" s="9">
        <f>SUM(G28:G30)</f>
        <v>0</v>
      </c>
      <c r="H27" s="21">
        <f>H28+H29+H30</f>
        <v>6600000.0000000009</v>
      </c>
      <c r="I27" s="21">
        <f>I28+I29+I30</f>
        <v>27280000</v>
      </c>
      <c r="J27" s="10"/>
    </row>
    <row r="28" spans="2:10" ht="45" x14ac:dyDescent="0.2">
      <c r="B28" s="38"/>
      <c r="C28" s="38"/>
      <c r="D28" s="11" t="s">
        <v>25</v>
      </c>
      <c r="E28" s="12">
        <f t="shared" si="1"/>
        <v>16830000</v>
      </c>
      <c r="F28" s="12">
        <f>15300000*1.1</f>
        <v>16830000</v>
      </c>
      <c r="G28" s="11"/>
      <c r="H28" s="22"/>
      <c r="I28" s="22">
        <f>15300000*1.1</f>
        <v>16830000</v>
      </c>
      <c r="J28" s="19" t="s">
        <v>47</v>
      </c>
    </row>
    <row r="29" spans="2:10" ht="45" x14ac:dyDescent="0.2">
      <c r="B29" s="38"/>
      <c r="C29" s="38"/>
      <c r="D29" s="11" t="s">
        <v>25</v>
      </c>
      <c r="E29" s="12">
        <f t="shared" si="1"/>
        <v>6600000.0000000009</v>
      </c>
      <c r="F29" s="12">
        <f>6000000*1.1</f>
        <v>6600000.0000000009</v>
      </c>
      <c r="G29" s="11"/>
      <c r="H29" s="12">
        <f>6000000*1.1</f>
        <v>6600000.0000000009</v>
      </c>
      <c r="I29" s="12"/>
      <c r="J29" s="34" t="s">
        <v>55</v>
      </c>
    </row>
    <row r="30" spans="2:10" ht="45" x14ac:dyDescent="0.2">
      <c r="B30" s="39"/>
      <c r="C30" s="39"/>
      <c r="D30" s="11" t="s">
        <v>25</v>
      </c>
      <c r="E30" s="12">
        <f t="shared" si="1"/>
        <v>10450000</v>
      </c>
      <c r="F30" s="12">
        <f>9500000*1.1</f>
        <v>10450000</v>
      </c>
      <c r="G30" s="11"/>
      <c r="H30" s="12"/>
      <c r="I30" s="12">
        <f>9500000*1.1</f>
        <v>10450000</v>
      </c>
      <c r="J30" s="19" t="s">
        <v>48</v>
      </c>
    </row>
    <row r="31" spans="2:10" ht="15.75" customHeight="1" x14ac:dyDescent="0.25">
      <c r="B31" s="37">
        <v>7</v>
      </c>
      <c r="C31" s="40" t="s">
        <v>18</v>
      </c>
      <c r="D31" s="8" t="s">
        <v>12</v>
      </c>
      <c r="E31" s="9">
        <f t="shared" si="1"/>
        <v>31694858</v>
      </c>
      <c r="F31" s="9">
        <f>SUM(F32:F33)</f>
        <v>31694858</v>
      </c>
      <c r="G31" s="9">
        <f>SUM(G32:G33)</f>
        <v>0</v>
      </c>
      <c r="H31" s="9">
        <f>H32+H33</f>
        <v>16270694</v>
      </c>
      <c r="I31" s="9">
        <f>I32+I33</f>
        <v>15424164</v>
      </c>
      <c r="J31" s="10"/>
    </row>
    <row r="32" spans="2:10" ht="60" x14ac:dyDescent="0.2">
      <c r="B32" s="38"/>
      <c r="C32" s="38"/>
      <c r="D32" s="11" t="s">
        <v>19</v>
      </c>
      <c r="E32" s="12">
        <f t="shared" si="1"/>
        <v>17994858</v>
      </c>
      <c r="F32" s="12">
        <v>17994858</v>
      </c>
      <c r="G32" s="11"/>
      <c r="H32" s="12">
        <f>E32-I32</f>
        <v>2570694</v>
      </c>
      <c r="I32" s="22">
        <v>15424164</v>
      </c>
      <c r="J32" s="14" t="s">
        <v>46</v>
      </c>
    </row>
    <row r="33" spans="2:10" ht="60" x14ac:dyDescent="0.2">
      <c r="B33" s="38"/>
      <c r="C33" s="38"/>
      <c r="D33" s="11" t="s">
        <v>20</v>
      </c>
      <c r="E33" s="12">
        <f t="shared" si="1"/>
        <v>13700000</v>
      </c>
      <c r="F33" s="12">
        <v>13700000</v>
      </c>
      <c r="G33" s="11"/>
      <c r="H33" s="12">
        <v>13700000</v>
      </c>
      <c r="I33" s="22"/>
      <c r="J33" s="14" t="s">
        <v>34</v>
      </c>
    </row>
    <row r="34" spans="2:10" ht="60" x14ac:dyDescent="0.25">
      <c r="B34" s="29">
        <v>9</v>
      </c>
      <c r="C34" s="25" t="s">
        <v>36</v>
      </c>
      <c r="D34" s="24" t="s">
        <v>26</v>
      </c>
      <c r="E34" s="9">
        <v>25000000</v>
      </c>
      <c r="F34" s="17"/>
      <c r="G34" s="9">
        <v>25000000</v>
      </c>
      <c r="H34" s="9">
        <v>25000000</v>
      </c>
      <c r="I34" s="18"/>
      <c r="J34" s="23" t="s">
        <v>37</v>
      </c>
    </row>
    <row r="35" spans="2:10" ht="90" x14ac:dyDescent="0.25">
      <c r="B35" s="29">
        <v>10</v>
      </c>
      <c r="C35" s="25" t="s">
        <v>38</v>
      </c>
      <c r="D35" s="24" t="s">
        <v>39</v>
      </c>
      <c r="E35" s="9">
        <v>3500000</v>
      </c>
      <c r="F35" s="9">
        <v>3500000</v>
      </c>
      <c r="G35" s="9"/>
      <c r="H35" s="9">
        <v>3500000</v>
      </c>
      <c r="I35" s="18"/>
      <c r="J35" s="23" t="s">
        <v>41</v>
      </c>
    </row>
    <row r="36" spans="2:10" ht="45" x14ac:dyDescent="0.2">
      <c r="B36" s="48">
        <v>11</v>
      </c>
      <c r="C36" s="49" t="s">
        <v>51</v>
      </c>
      <c r="D36" s="50" t="s">
        <v>25</v>
      </c>
      <c r="E36" s="21">
        <v>20000000</v>
      </c>
      <c r="F36" s="51"/>
      <c r="G36" s="21">
        <v>20000000</v>
      </c>
      <c r="H36" s="21"/>
      <c r="I36" s="21">
        <v>20000000</v>
      </c>
      <c r="J36" s="52" t="s">
        <v>52</v>
      </c>
    </row>
    <row r="37" spans="2:10" ht="15.75" customHeight="1" x14ac:dyDescent="0.2"/>
    <row r="38" spans="2:10" ht="15.75" customHeight="1" x14ac:dyDescent="0.2"/>
    <row r="39" spans="2:10" ht="15.75" customHeight="1" x14ac:dyDescent="0.2"/>
    <row r="40" spans="2:10" ht="15.75" customHeight="1" x14ac:dyDescent="0.2"/>
    <row r="41" spans="2:10" ht="15.75" customHeight="1" x14ac:dyDescent="0.2"/>
    <row r="42" spans="2:10" ht="15.75" customHeight="1" x14ac:dyDescent="0.2"/>
    <row r="43" spans="2:10" ht="15.75" customHeight="1" x14ac:dyDescent="0.2"/>
    <row r="44" spans="2:10" ht="15.75" customHeight="1" x14ac:dyDescent="0.2"/>
    <row r="45" spans="2:10" ht="15.75" customHeight="1" x14ac:dyDescent="0.2"/>
    <row r="46" spans="2:10" ht="15.75" customHeight="1" x14ac:dyDescent="0.2"/>
    <row r="47" spans="2:10" ht="15.75" customHeight="1" x14ac:dyDescent="0.2"/>
    <row r="48" spans="2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mergeCells count="13">
    <mergeCell ref="C14:C18"/>
    <mergeCell ref="B14:B18"/>
    <mergeCell ref="B27:B30"/>
    <mergeCell ref="C27:C30"/>
    <mergeCell ref="B31:B33"/>
    <mergeCell ref="C31:C33"/>
    <mergeCell ref="C19:C24"/>
    <mergeCell ref="B19:B24"/>
    <mergeCell ref="C4:J4"/>
    <mergeCell ref="C5:J5"/>
    <mergeCell ref="C6:J6"/>
    <mergeCell ref="B11:B13"/>
    <mergeCell ref="C11:C13"/>
  </mergeCells>
  <pageMargins left="0.70866141732283472" right="0.70866141732283472" top="0.74803149606299213" bottom="0.74803149606299213" header="0" footer="0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фин помощь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Азамат Сыдыгалиев</dc:creator>
  <cp:lastModifiedBy>Нурбек Акжолов</cp:lastModifiedBy>
  <cp:lastPrinted>2020-10-13T14:54:34Z</cp:lastPrinted>
  <dcterms:created xsi:type="dcterms:W3CDTF">2020-07-22T05:32:11Z</dcterms:created>
  <dcterms:modified xsi:type="dcterms:W3CDTF">2021-01-26T04:16:09Z</dcterms:modified>
</cp:coreProperties>
</file>