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ZAMAT\1. ПГИ\10. финпомощь\09.30\"/>
    </mc:Choice>
  </mc:AlternateContent>
  <bookViews>
    <workbookView xWindow="0" yWindow="0" windowWidth="28800" windowHeight="12435"/>
  </bookViews>
  <sheets>
    <sheet name="фин помощь" sheetId="1" r:id="rId1"/>
  </sheets>
  <calcPr calcId="152511"/>
</workbook>
</file>

<file path=xl/calcChain.xml><?xml version="1.0" encoding="utf-8"?>
<calcChain xmlns="http://schemas.openxmlformats.org/spreadsheetml/2006/main">
  <c r="H32" i="1" l="1"/>
  <c r="H20" i="1"/>
  <c r="G17" i="1"/>
  <c r="H31" i="1" l="1"/>
  <c r="H30" i="1"/>
  <c r="H28" i="1"/>
  <c r="H27" i="1" s="1"/>
  <c r="F14" i="1" l="1"/>
  <c r="F19" i="1"/>
  <c r="E19" i="1"/>
  <c r="G14" i="1"/>
  <c r="E14" i="1"/>
  <c r="D19" i="1" l="1"/>
  <c r="H14" i="1"/>
  <c r="H19" i="1" l="1"/>
  <c r="H10" i="1" l="1"/>
  <c r="D25" i="1" l="1"/>
  <c r="D26" i="1"/>
  <c r="D23" i="1"/>
  <c r="D22" i="1"/>
  <c r="E11" i="1" l="1"/>
  <c r="D33" i="1" l="1"/>
  <c r="D32" i="1"/>
  <c r="G32" i="1" s="1"/>
  <c r="F31" i="1"/>
  <c r="E31" i="1"/>
  <c r="E30" i="1"/>
  <c r="D30" i="1" s="1"/>
  <c r="E29" i="1"/>
  <c r="D29" i="1" s="1"/>
  <c r="E28" i="1"/>
  <c r="D28" i="1" s="1"/>
  <c r="F27" i="1"/>
  <c r="D21" i="1"/>
  <c r="D20" i="1"/>
  <c r="G20" i="1" s="1"/>
  <c r="D17" i="1"/>
  <c r="D16" i="1"/>
  <c r="D15" i="1"/>
  <c r="D13" i="1"/>
  <c r="D12" i="1"/>
  <c r="F11" i="1"/>
  <c r="F10" i="1" s="1"/>
  <c r="G21" i="1" l="1"/>
  <c r="G19" i="1" s="1"/>
  <c r="D14" i="1"/>
  <c r="E27" i="1"/>
  <c r="D27" i="1" s="1"/>
  <c r="D31" i="1"/>
  <c r="D11" i="1"/>
  <c r="D10" i="1" l="1"/>
  <c r="E10" i="1"/>
  <c r="G31" i="1"/>
  <c r="G29" i="1"/>
  <c r="G27" i="1" s="1"/>
  <c r="G10" i="1" s="1"/>
</calcChain>
</file>

<file path=xl/sharedStrings.xml><?xml version="1.0" encoding="utf-8"?>
<sst xmlns="http://schemas.openxmlformats.org/spreadsheetml/2006/main" count="74" uniqueCount="57">
  <si>
    <t>№</t>
  </si>
  <si>
    <t>грант</t>
  </si>
  <si>
    <t>кредит</t>
  </si>
  <si>
    <t>маалымат</t>
  </si>
  <si>
    <t>Коронавируска каршы күрөшүү максатында эл аралык финансылык</t>
  </si>
  <si>
    <t>институттардан финансылык жардам тартуу маселеси боюнча жүргүзүлүп жаткан иштер тууралуу</t>
  </si>
  <si>
    <t>(АКШ доллары менен)</t>
  </si>
  <si>
    <t xml:space="preserve">Уюмдун аталышы </t>
  </si>
  <si>
    <t>Жардамдын аталышы</t>
  </si>
  <si>
    <t>Жыйынтыгы</t>
  </si>
  <si>
    <t xml:space="preserve">Алынган жардам </t>
  </si>
  <si>
    <t xml:space="preserve">Эскертүү
</t>
  </si>
  <si>
    <t xml:space="preserve">БАРДЫГЫ </t>
  </si>
  <si>
    <t>бардыгы</t>
  </si>
  <si>
    <t xml:space="preserve">Эл аралык валюта фонду (ЭВФ) </t>
  </si>
  <si>
    <t xml:space="preserve">     2020-жылдын 31-мартында өлкө бюджетине каражаттар келип түштү. Аталган каражаттар бюджетти колдоого багытталды (чыгашалардын корголгон беренелерин каржылоо, саламаттык сактоо секторунун чыгымдарын каржылоо). Кредиттин шарттары: - Ыкчам жооп кайтаруу механизми (Rapid Credit Facility - RCF) - 10 жыл, анын ичинде 5,5 жыл 0% үстөк менен жеңилдетилген мезгил; - Тез каржылоо инструменти (Rapid Financing Instrument - RFI) - 5 жыл, анын ичинде 1,07% үстөк менен 3 жылдык жеңилдетилген мезгил (payment of the Service charge 0,5 % / 296,0 миң СПЗ)</t>
  </si>
  <si>
    <t xml:space="preserve">120 849 046
(кредит)
Анын ичинен:
- RCF: 40 283 015,40 АКШ долл.
- RFI:
80 566 030,80 АКШ долл. </t>
  </si>
  <si>
    <t>121 098 891
анын ичинен:
- RCF: 40 283 015,40 АКШ долл.
- RFI:
80 566 030,80 АКШ долл.</t>
  </si>
  <si>
    <t>Азия өнүктүрүү банкы (АӨБ)</t>
  </si>
  <si>
    <t xml:space="preserve">Ушул жылдын 5-майында Макулдашууга кол коюлуп, 2020-жылдын 1-июнунда ратификациядан өткөн. 2020-жылдын 10-июнунда дефицитти жабууга багытталган каражаттар республикалык бюджетке түштү.
</t>
  </si>
  <si>
    <t>АӨБ 2020-жылы Кыргыз Республикасын колдоо үчүн  65,0 млн. АКШ доллары суммасында, иш-аракеттер саясатынын негизинде максаттуу насыялоо же башка насыялоо аркылуу кошумча каржылоо маселесин  карайт</t>
  </si>
  <si>
    <t>Инвестдолбоор</t>
  </si>
  <si>
    <t xml:space="preserve">     Бул долбоор COVID-19га каршы күрөшүүгө зарыл болгон медициналык керектелүүчү каражаттарды жана дары-дармектерди сатып алууну каржылоого багытталган.
АӨБ менен долбоордун деталдары талкууланууда.
14-майда КР менен АӨБдин ортосунда расмий сүйлөшүү жүрдү. 2020-жылдын 16-июнунда Макулдашууга кол коюлуп, күчүнө кирүүсү күтүлүүдө.
</t>
  </si>
  <si>
    <t xml:space="preserve">     2020-жылдын 7-апрелинде саламаттыкты сактоо сектору үчүн жабдууларды сатып алууну алдын ала караган “COVID-19 боюнча ыкчам долбоор” боюнча Макулдашууга кол коюлган.
21-апрелде Макулдашуу тиешелүү түрдө ратификацияланган
КР Саламаттык сактоо министрлиги, КР Өкмөтүнө караштуу Милдеттүу медициналык камсыздандыруу фонду, Өзгөчө кырдаалдар министрлиги долбоорду ишке ашыруучу агеттиктер болуп саналат. Учурда ДБ менен сатып алуулардын планы макулдашылууда.
</t>
  </si>
  <si>
    <t xml:space="preserve">    Бул каражаттар БДБнын иштеп жаткан «Кыргызстандагы жаратылыш кырсыктарына карата туруктуулукту жогорулатуу» (компонент 5) долбоорунун каражаттарын кайрадан бөлүштүрүү алкагында медикаменттерди жана жабдууларды тез арада сатып алууга каралган.
     </t>
  </si>
  <si>
    <t xml:space="preserve">Дүйнөлүк банк (ДБ) </t>
  </si>
  <si>
    <t xml:space="preserve">Тастыкталган жардам (күтүлүүдө) </t>
  </si>
  <si>
    <t>Азия инфраструктуралык инвестициялар банкы (АИИБ)</t>
  </si>
  <si>
    <t xml:space="preserve">Ислам өнүктүрүү банкы (ИӨБ) </t>
  </si>
  <si>
    <t>Европа бирлиги (ЕБ)</t>
  </si>
  <si>
    <t xml:space="preserve">Бюджеттик колдоо
(1-транш) </t>
  </si>
  <si>
    <t xml:space="preserve">Бюджеттик колдоо </t>
  </si>
  <si>
    <t>Бюджеттик колдоо</t>
  </si>
  <si>
    <t>Бюджеттик колдоо 
(2- транш)</t>
  </si>
  <si>
    <t xml:space="preserve">Бул каражаттар билим берүү программаларын ишке ашырууга пландалган.     </t>
  </si>
  <si>
    <t xml:space="preserve">Бул каражаттар санариптештирүү боюнча иш-чаралар үчүн пландалууда.     СКИТС (SCITS)  менен  матрица шарттарын макулдашуу жана ЕБ менен Макулдашуу долбооруна кол коюу боюнча иштер башталды.  </t>
  </si>
  <si>
    <t>Утурлама фонддор ( сом менен)</t>
  </si>
  <si>
    <t>утурлама фонддор ( евро менен)</t>
  </si>
  <si>
    <t>Германия өнүктүрүү
банкы (KfW)</t>
  </si>
  <si>
    <t>утурлама фонддор</t>
  </si>
  <si>
    <t xml:space="preserve">Утурлама фонддор азык-түлүк коопсуздугун андан ары камсыздоо максатында фермерлерди, чакан жана орто бизнести колдоого багытталган. Бизнеске каражаттарды берүү үчүн документтерди даярдоо стадиясында. </t>
  </si>
  <si>
    <t>Япония</t>
  </si>
  <si>
    <t>Евразия туруктуулук жана өнүктүрүү фонду  (ЕТӨФ)</t>
  </si>
  <si>
    <t xml:space="preserve">утурлама фонддор </t>
  </si>
  <si>
    <t>Европа инвестициялык банкы  (ЕИБ)</t>
  </si>
  <si>
    <t xml:space="preserve">Каражаттар "Агрардык өндүрүш-тиричилик чынжырчасын каржылоо" долбоорун каржылоого багытталган. Макулдашуу ратификацияланган, жакынкы учурда ЕИБ тарабынан траншты которуу күтүлүүдө. </t>
  </si>
  <si>
    <t xml:space="preserve">Утурлама фонддор азык-түлүк коопсуздугун андан ары камсыздоо максатында фермерлерди, чакан жана орто бизнести колдоого багытталган. Япон тарап менен макулдашуу стадиясында. Оң жооп алынгандан кийин кыргыз тарап финансылык каражаттарды берүү жол-жоболорун баштайт. </t>
  </si>
  <si>
    <r>
      <t xml:space="preserve">     2020-жылдын 7-апрелинде ЭВФ Директорлор кеңеши 50 дөн 100% чейинки квотага жеткиликтүүлүктү жогорулатууну жактырды. 
   2020-жылдын  8-майында ЭВФ Директорлор кеңеши 2-траншты бөлүп берүүнү жактырды.                                                                                                                                      2020-жылдын 13-майында каражаттар КРФМ БК эсебине которулган. 
     </t>
    </r>
    <r>
      <rPr>
        <i/>
        <sz val="11"/>
        <rFont val="Calibri"/>
        <family val="2"/>
        <charset val="204"/>
      </rPr>
      <t xml:space="preserve">Кредиттин шарттары RCF жана RFI каржылоо булактары боюнча биринчи траншка окшош
</t>
    </r>
  </si>
  <si>
    <t xml:space="preserve">Социалдык коргоону системасы жана өзгөчө кырдаалдардагы иш-аракеттердин планы долбоорун ишке ашыруу боюнча Кыргыз Республикасы менен Дүйнөлүк банктын ортосунда консультациялар жүрүп жатат. Бул долбоор COVID-19 коронавирус инфекциясы менен байланышкан экономикалык төмөндөөнү жумшартууга, кризистин кесепеттерине эң көп кабылган топтордун кирешесине, жумушуна жана шарттарына түздөн-түз тийгизген таасирин азайтууга багытталган. Дүйнөлүк Банктын Директорлор Кеңеши тарабынан бул долбоор жактырылгын жана КР Жогорку Кеӊеш тарабанын  2020-жылдын 3 сентябрында Макулдашууну ратификациялоо мыйзамы кабыл алынган.
</t>
  </si>
  <si>
    <t>КР жана ДБ ортосунда "Жеке секторду кризистик колдоого алуу жана анын атаандаштыкка жөндөмдүүлүгүн жогорулатуу" долбоору ишке ашыруу боюнча консультациялар жүргүзүлүүдө. Аталган долбоор COVID-19 пандемиясы жана калыбына келтирүү мезгилине  шартталган кризиске жооп кайтарууда чакан  жана орто бизнеске колдоо көрсөтүүгө багытталган. Дүйнөлүк Банктын Директорлор Кеңеши тарабынан бул долбоор жактырылгын жана КР Жогорку Кеӊеш тарабанын  2020-жылдын 3 сентябрында Макулдашууну ратификациялоо мыйзамы кабыл алынган.</t>
  </si>
  <si>
    <t>Дүйнөлүк банктын "Жеке секторду кризистик колдоого алуу жана анын атаандаштыкка жөндөмдүүлүгүн жогорулатуу" долбоору боюнча кош  каржылоо жөнүндө консультациялар жүргүзүлүүдө. АБИИ Директорлор кеңеши тарабынан бул долбоор жактырылгын жана КР Жогорку Кеӊеш тарабанын  2020-жылдын 3 сентябрында Макулдашууну ратификациялоо мыйзамы кабыл алынган.</t>
  </si>
  <si>
    <t>ИӨБнын учурдагы долбоорлорунун үнөмдөлгөн каражаттарынын алкагында сатып алуу үчүн медициналык дары-дармектердин жана жабдуулардын тизмеси ИӨБ багытталган.  Долбоор күчүнө кирүү стадиясында турат.</t>
  </si>
  <si>
    <t>ЕБ азыркы учурда  Кыргыз Республикасынын суроо-талабы боюнча  ЕБ программасынын алкагында социалдык коргоо чөйрөсүнө 9,5 млн евро өлчөмүндө гранттык каражаттарды бөлүп берүү мүмкүнчүлүгүн карап жатат.</t>
  </si>
  <si>
    <t>2020-жылдын 9-апрелинде KfW азык-түлүк коопсуздугун
камсыздоо максатында утурлама фонддордун 1,3
млрд. сом суммасындагы каражаттарын фермерлерди, чакан жана орто бизнести колдоо үчүн пайдаланууга макулдугун берди.</t>
  </si>
  <si>
    <t>2020-жылдын 9-апрелинде KfW азык-түлүк коопсуздугун
камсыздоо максатында утурлама фонддордун 12,4 млн евро суммасындагы каражаттарын фермерлерди, чакан жана орто бизнести колдоо үчүн пайдаланууга макулдугун берди.</t>
  </si>
  <si>
    <t>Бюджеттик колдоо социалдык маанидеги чыгымдарды каржылоого багытталган. Ушул жылдын июнь айынын башында ЕТӨФ эксперттик кеңешинде жактырылган, азыркы учурда  УТӨФ кеңешинин чечими күтүлүүдө. Фонддун кеңешинин  тарабынан бул программа жактырылгын жана КР Жогорку Кеӊеш тарабанын  2020-жылдын 3- сентябрында Макулдашууну ратификациялоо мыйзамы кабыл алынган.</t>
  </si>
  <si>
    <t xml:space="preserve">2020-жылдын 2-октябрына карата абал боюнча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</si>
</sst>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Arial"/>
    </font>
    <font>
      <i/>
      <sz val="11"/>
      <color theme="1"/>
      <name val="Arial"/>
      <family val="2"/>
      <charset val="204"/>
    </font>
    <font>
      <b/>
      <sz val="14"/>
      <color theme="1"/>
      <name val="Calibri"/>
      <family val="2"/>
      <charset val="204"/>
    </font>
    <font>
      <sz val="11"/>
      <name val="Arial"/>
      <family val="2"/>
      <charset val="204"/>
    </font>
    <font>
      <sz val="11"/>
      <name val="Calibri"/>
      <family val="2"/>
      <charset val="204"/>
    </font>
    <font>
      <b/>
      <sz val="11"/>
      <name val="Calibri"/>
      <family val="2"/>
      <charset val="204"/>
    </font>
    <font>
      <i/>
      <sz val="11"/>
      <name val="Calibri"/>
      <family val="2"/>
      <charset val="204"/>
    </font>
  </fonts>
  <fills count="4">
    <fill>
      <patternFill patternType="none"/>
    </fill>
    <fill>
      <patternFill patternType="gray125"/>
    </fill>
    <fill>
      <patternFill patternType="solid">
        <fgColor rgb="FFFFFF00"/>
        <bgColor rgb="FFFFFF00"/>
      </patternFill>
    </fill>
    <fill>
      <patternFill patternType="solid">
        <fgColor rgb="FFFFFFFF"/>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s>
  <cellStyleXfs count="1">
    <xf numFmtId="0" fontId="0" fillId="0" borderId="0"/>
  </cellStyleXfs>
  <cellXfs count="59">
    <xf numFmtId="0" fontId="0" fillId="0" borderId="0" xfId="0" applyFont="1" applyAlignment="1"/>
    <xf numFmtId="0" fontId="1" fillId="0" borderId="0" xfId="0" applyFont="1" applyAlignment="1">
      <alignment horizontal="left" vertical="center"/>
    </xf>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3" fillId="0" borderId="7" xfId="0" applyFont="1" applyBorder="1" applyAlignment="1"/>
    <xf numFmtId="0" fontId="0" fillId="0" borderId="0" xfId="0" applyFont="1" applyAlignment="1"/>
    <xf numFmtId="0" fontId="4" fillId="0" borderId="7" xfId="0" applyFont="1" applyFill="1" applyBorder="1" applyAlignment="1">
      <alignment vertical="center" wrapText="1"/>
    </xf>
    <xf numFmtId="0" fontId="4" fillId="0" borderId="8" xfId="0" applyFont="1" applyFill="1" applyBorder="1" applyAlignment="1">
      <alignment horizontal="center" vertical="center" wrapText="1"/>
    </xf>
    <xf numFmtId="3" fontId="5" fillId="0" borderId="1" xfId="0" applyNumberFormat="1" applyFont="1" applyFill="1" applyBorder="1" applyAlignment="1">
      <alignment horizontal="right" vertical="center"/>
    </xf>
    <xf numFmtId="0" fontId="5" fillId="0" borderId="1" xfId="0" applyFont="1" applyFill="1" applyBorder="1" applyAlignment="1">
      <alignment horizontal="center" vertical="center" wrapText="1"/>
    </xf>
    <xf numFmtId="0" fontId="5" fillId="0" borderId="1" xfId="0" applyFont="1" applyFill="1" applyBorder="1"/>
    <xf numFmtId="0" fontId="4" fillId="0" borderId="1" xfId="0" applyFont="1" applyFill="1" applyBorder="1" applyAlignment="1">
      <alignment vertical="top" wrapText="1"/>
    </xf>
    <xf numFmtId="3" fontId="4" fillId="0" borderId="1" xfId="0" applyNumberFormat="1" applyFont="1" applyFill="1" applyBorder="1" applyAlignment="1">
      <alignment horizontal="right" vertical="center"/>
    </xf>
    <xf numFmtId="0" fontId="4" fillId="0" borderId="1" xfId="0" applyFont="1" applyFill="1" applyBorder="1"/>
    <xf numFmtId="3" fontId="4" fillId="0" borderId="1" xfId="0" applyNumberFormat="1" applyFont="1" applyBorder="1" applyAlignment="1">
      <alignment horizontal="right" vertical="center"/>
    </xf>
    <xf numFmtId="0" fontId="3" fillId="0" borderId="0" xfId="0" applyFont="1" applyAlignment="1"/>
    <xf numFmtId="0" fontId="6" fillId="0" borderId="0" xfId="0" applyFont="1" applyAlignment="1">
      <alignment horizontal="righ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2" borderId="1" xfId="0" applyFont="1" applyFill="1" applyBorder="1"/>
    <xf numFmtId="3" fontId="5" fillId="2" borderId="1" xfId="0" applyNumberFormat="1" applyFont="1" applyFill="1" applyBorder="1"/>
    <xf numFmtId="0" fontId="5" fillId="0" borderId="1" xfId="0" applyFont="1" applyBorder="1" applyAlignment="1">
      <alignment horizontal="center" vertical="center"/>
    </xf>
    <xf numFmtId="3" fontId="5" fillId="0" borderId="1" xfId="0" applyNumberFormat="1" applyFont="1" applyBorder="1" applyAlignment="1">
      <alignment horizontal="right" vertical="center"/>
    </xf>
    <xf numFmtId="0" fontId="4" fillId="0" borderId="1" xfId="0" applyFont="1" applyBorder="1"/>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3" fontId="4" fillId="0" borderId="2" xfId="0" applyNumberFormat="1" applyFont="1" applyBorder="1" applyAlignment="1">
      <alignment horizontal="right" vertical="center"/>
    </xf>
    <xf numFmtId="0" fontId="4" fillId="0" borderId="2" xfId="0" applyFont="1" applyBorder="1" applyAlignment="1">
      <alignment wrapText="1"/>
    </xf>
    <xf numFmtId="0" fontId="5" fillId="0" borderId="4" xfId="0" applyFont="1" applyBorder="1" applyAlignment="1">
      <alignment horizontal="center" vertical="center"/>
    </xf>
    <xf numFmtId="3" fontId="5" fillId="0" borderId="4" xfId="0" applyNumberFormat="1" applyFont="1" applyBorder="1" applyAlignment="1">
      <alignment horizontal="right" vertical="center"/>
    </xf>
    <xf numFmtId="0" fontId="4" fillId="0" borderId="4" xfId="0" applyFont="1" applyBorder="1"/>
    <xf numFmtId="0" fontId="4" fillId="0" borderId="1" xfId="0" applyFont="1" applyBorder="1" applyAlignment="1">
      <alignment wrapText="1"/>
    </xf>
    <xf numFmtId="0" fontId="4" fillId="0" borderId="3" xfId="0" applyFont="1" applyBorder="1" applyAlignment="1">
      <alignment horizontal="center" vertical="center"/>
    </xf>
    <xf numFmtId="0" fontId="4" fillId="0" borderId="2" xfId="0" applyFont="1" applyBorder="1" applyAlignment="1">
      <alignment vertical="center" wrapText="1"/>
    </xf>
    <xf numFmtId="0" fontId="4" fillId="0" borderId="12" xfId="0" applyFont="1" applyBorder="1" applyAlignment="1">
      <alignment horizontal="center" vertical="center"/>
    </xf>
    <xf numFmtId="0" fontId="4" fillId="0" borderId="7" xfId="0" applyFont="1" applyBorder="1" applyAlignment="1">
      <alignment vertical="center" wrapText="1"/>
    </xf>
    <xf numFmtId="0" fontId="4" fillId="0" borderId="8" xfId="0" applyFont="1" applyBorder="1" applyAlignment="1">
      <alignment horizontal="center" vertical="center" wrapText="1"/>
    </xf>
    <xf numFmtId="0" fontId="5"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0" borderId="7" xfId="0" applyFont="1" applyBorder="1" applyAlignment="1">
      <alignment vertical="center"/>
    </xf>
    <xf numFmtId="0" fontId="4" fillId="0" borderId="2" xfId="0" applyFont="1" applyBorder="1" applyAlignment="1">
      <alignment horizontal="center" vertical="center"/>
    </xf>
    <xf numFmtId="0" fontId="3" fillId="0" borderId="3" xfId="0" applyFont="1" applyBorder="1"/>
    <xf numFmtId="0" fontId="3" fillId="0" borderId="4" xfId="0" applyFont="1" applyBorder="1"/>
    <xf numFmtId="0" fontId="3" fillId="3" borderId="5" xfId="0" applyFont="1" applyFill="1" applyBorder="1" applyAlignment="1">
      <alignment horizontal="left" vertical="center" wrapText="1" readingOrder="1"/>
    </xf>
    <xf numFmtId="0" fontId="3" fillId="3" borderId="6" xfId="0" applyFont="1" applyFill="1" applyBorder="1" applyAlignment="1">
      <alignment horizontal="left" vertical="center" wrapText="1" readingOrder="1"/>
    </xf>
    <xf numFmtId="0" fontId="4" fillId="0" borderId="2" xfId="0" applyFont="1" applyBorder="1" applyAlignment="1">
      <alignment horizontal="left"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3" fillId="0" borderId="13" xfId="0" applyFont="1" applyBorder="1"/>
    <xf numFmtId="0" fontId="2" fillId="0" borderId="0" xfId="0" applyFont="1" applyAlignment="1">
      <alignment horizontal="center" vertical="center"/>
    </xf>
    <xf numFmtId="0" fontId="0" fillId="0" borderId="0" xfId="0" applyFont="1" applyAlignment="1"/>
    <xf numFmtId="3" fontId="4" fillId="0" borderId="2" xfId="0" applyNumberFormat="1" applyFont="1" applyFill="1" applyBorder="1" applyAlignment="1">
      <alignment horizontal="right" vertical="center"/>
    </xf>
    <xf numFmtId="3" fontId="5" fillId="0" borderId="4" xfId="0" applyNumberFormat="1" applyFont="1" applyFill="1" applyBorder="1" applyAlignment="1">
      <alignment horizontal="right"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006"/>
  <sheetViews>
    <sheetView tabSelected="1" zoomScaleNormal="100" zoomScaleSheetLayoutView="85" workbookViewId="0">
      <pane ySplit="10" topLeftCell="A32" activePane="bottomLeft" state="frozen"/>
      <selection pane="bottomLeft" activeCell="I33" sqref="I33"/>
    </sheetView>
  </sheetViews>
  <sheetFormatPr defaultColWidth="12.625" defaultRowHeight="15" customHeight="1" x14ac:dyDescent="0.2"/>
  <cols>
    <col min="1" max="1" width="3.875" customWidth="1"/>
    <col min="2" max="2" width="17.75" customWidth="1"/>
    <col min="3" max="3" width="13.75" customWidth="1"/>
    <col min="4" max="6" width="12.375" style="3" customWidth="1"/>
    <col min="7" max="7" width="15.875" customWidth="1"/>
    <col min="8" max="8" width="14.75" customWidth="1"/>
    <col min="9" max="9" width="56.75" customWidth="1"/>
    <col min="10" max="10" width="19.25" customWidth="1"/>
    <col min="11" max="28" width="7.625" customWidth="1"/>
  </cols>
  <sheetData>
    <row r="2" spans="1:12" x14ac:dyDescent="0.2">
      <c r="I2" s="18" t="s">
        <v>56</v>
      </c>
      <c r="L2" s="1"/>
    </row>
    <row r="3" spans="1:12" ht="14.25" x14ac:dyDescent="0.2">
      <c r="I3" s="1"/>
      <c r="L3" s="1"/>
    </row>
    <row r="4" spans="1:12" ht="18.75" x14ac:dyDescent="0.2">
      <c r="B4" s="55" t="s">
        <v>4</v>
      </c>
      <c r="C4" s="56"/>
      <c r="D4" s="56"/>
      <c r="E4" s="56"/>
      <c r="F4" s="56"/>
      <c r="G4" s="56"/>
      <c r="H4" s="56"/>
      <c r="I4" s="56"/>
    </row>
    <row r="5" spans="1:12" ht="18.75" x14ac:dyDescent="0.2">
      <c r="B5" s="55" t="s">
        <v>5</v>
      </c>
      <c r="C5" s="56"/>
      <c r="D5" s="56"/>
      <c r="E5" s="56"/>
      <c r="F5" s="56"/>
      <c r="G5" s="56"/>
      <c r="H5" s="56"/>
      <c r="I5" s="56"/>
    </row>
    <row r="6" spans="1:12" ht="18.75" x14ac:dyDescent="0.2">
      <c r="B6" s="55" t="s">
        <v>3</v>
      </c>
      <c r="C6" s="56"/>
      <c r="D6" s="56"/>
      <c r="E6" s="56"/>
      <c r="F6" s="56"/>
      <c r="G6" s="56"/>
      <c r="H6" s="56"/>
      <c r="I6" s="56"/>
    </row>
    <row r="8" spans="1:12" x14ac:dyDescent="0.2">
      <c r="A8" s="17"/>
      <c r="B8" s="17"/>
      <c r="C8" s="17"/>
      <c r="D8" s="17"/>
      <c r="E8" s="17"/>
      <c r="F8" s="17"/>
      <c r="G8" s="17"/>
      <c r="H8" s="17"/>
      <c r="I8" s="18" t="s">
        <v>6</v>
      </c>
    </row>
    <row r="9" spans="1:12" ht="45" x14ac:dyDescent="0.2">
      <c r="A9" s="19" t="s">
        <v>0</v>
      </c>
      <c r="B9" s="20" t="s">
        <v>7</v>
      </c>
      <c r="C9" s="20" t="s">
        <v>8</v>
      </c>
      <c r="D9" s="20" t="s">
        <v>9</v>
      </c>
      <c r="E9" s="20" t="s">
        <v>1</v>
      </c>
      <c r="F9" s="20" t="s">
        <v>2</v>
      </c>
      <c r="G9" s="20" t="s">
        <v>26</v>
      </c>
      <c r="H9" s="20" t="s">
        <v>10</v>
      </c>
      <c r="I9" s="20" t="s">
        <v>11</v>
      </c>
    </row>
    <row r="10" spans="1:12" x14ac:dyDescent="0.25">
      <c r="A10" s="19"/>
      <c r="B10" s="19" t="s">
        <v>12</v>
      </c>
      <c r="C10" s="21"/>
      <c r="D10" s="22">
        <f>D11+D14+D19+D26+D27+D31+D25+D34+D35+D36</f>
        <v>773090437</v>
      </c>
      <c r="E10" s="22">
        <f>E11+E14+E19+E26+E27+E31+E25</f>
        <v>172207500</v>
      </c>
      <c r="F10" s="22">
        <f>F11+F14+F19+F26+F27+F31+F25+F34+F35</f>
        <v>597382937</v>
      </c>
      <c r="G10" s="22">
        <f>G11+G14+G19+G26+G27+G31+G25+G34+G35+G36</f>
        <v>430120002.60000002</v>
      </c>
      <c r="H10" s="22">
        <f>H11+H14+H19+H26+H27+H31+H25</f>
        <v>342970434.39999998</v>
      </c>
      <c r="I10" s="21"/>
    </row>
    <row r="11" spans="1:12" ht="15.75" customHeight="1" x14ac:dyDescent="0.25">
      <c r="A11" s="44">
        <v>1</v>
      </c>
      <c r="B11" s="49" t="s">
        <v>14</v>
      </c>
      <c r="C11" s="23" t="s">
        <v>13</v>
      </c>
      <c r="D11" s="24">
        <f t="shared" ref="D11:D33" si="0">SUM(E11:F11)</f>
        <v>241947937</v>
      </c>
      <c r="E11" s="24">
        <f>SUM(E12:E13)</f>
        <v>0</v>
      </c>
      <c r="F11" s="24">
        <f>SUM(F12:F13)</f>
        <v>241947937</v>
      </c>
      <c r="G11" s="24"/>
      <c r="H11" s="24">
        <v>241947937</v>
      </c>
      <c r="I11" s="25"/>
    </row>
    <row r="12" spans="1:12" ht="135" x14ac:dyDescent="0.25">
      <c r="A12" s="45"/>
      <c r="B12" s="45"/>
      <c r="C12" s="26" t="s">
        <v>30</v>
      </c>
      <c r="D12" s="16">
        <f t="shared" si="0"/>
        <v>120849046</v>
      </c>
      <c r="E12" s="26"/>
      <c r="F12" s="16">
        <v>120849046</v>
      </c>
      <c r="G12" s="25"/>
      <c r="H12" s="27" t="s">
        <v>16</v>
      </c>
      <c r="I12" s="28" t="s">
        <v>15</v>
      </c>
    </row>
    <row r="13" spans="1:12" ht="135" x14ac:dyDescent="0.2">
      <c r="A13" s="46"/>
      <c r="B13" s="46"/>
      <c r="C13" s="26" t="s">
        <v>33</v>
      </c>
      <c r="D13" s="16">
        <f t="shared" si="0"/>
        <v>121098891</v>
      </c>
      <c r="E13" s="26"/>
      <c r="F13" s="16">
        <v>121098891</v>
      </c>
      <c r="G13" s="27"/>
      <c r="H13" s="27" t="s">
        <v>17</v>
      </c>
      <c r="I13" s="28" t="s">
        <v>47</v>
      </c>
    </row>
    <row r="14" spans="1:12" x14ac:dyDescent="0.25">
      <c r="A14" s="44">
        <v>2</v>
      </c>
      <c r="B14" s="49" t="s">
        <v>18</v>
      </c>
      <c r="C14" s="23" t="s">
        <v>13</v>
      </c>
      <c r="D14" s="24">
        <f>SUM(E14:F14)</f>
        <v>151060000</v>
      </c>
      <c r="E14" s="24">
        <f>SUM(E15:E18)</f>
        <v>46200000</v>
      </c>
      <c r="F14" s="24">
        <f>SUM(F15:F18)</f>
        <v>104860000</v>
      </c>
      <c r="G14" s="24">
        <f>G15+G17+G16+G18</f>
        <v>100197732</v>
      </c>
      <c r="H14" s="24">
        <f>H15+H17+H16</f>
        <v>50862268</v>
      </c>
      <c r="I14" s="25"/>
    </row>
    <row r="15" spans="1:12" ht="75" x14ac:dyDescent="0.2">
      <c r="A15" s="45"/>
      <c r="B15" s="45"/>
      <c r="C15" s="26" t="s">
        <v>31</v>
      </c>
      <c r="D15" s="16">
        <f t="shared" si="0"/>
        <v>50000000</v>
      </c>
      <c r="E15" s="16">
        <v>25000000</v>
      </c>
      <c r="F15" s="16">
        <v>25000000</v>
      </c>
      <c r="G15" s="16"/>
      <c r="H15" s="16">
        <v>50000000</v>
      </c>
      <c r="I15" s="28" t="s">
        <v>19</v>
      </c>
    </row>
    <row r="16" spans="1:12" s="2" customFormat="1" ht="60" x14ac:dyDescent="0.25">
      <c r="A16" s="45"/>
      <c r="B16" s="45"/>
      <c r="C16" s="26" t="s">
        <v>31</v>
      </c>
      <c r="D16" s="16">
        <f t="shared" si="0"/>
        <v>80560000</v>
      </c>
      <c r="E16" s="14">
        <v>10700000</v>
      </c>
      <c r="F16" s="14">
        <v>69860000</v>
      </c>
      <c r="G16" s="14">
        <v>80560000</v>
      </c>
      <c r="H16" s="15"/>
      <c r="I16" s="28" t="s">
        <v>20</v>
      </c>
    </row>
    <row r="17" spans="1:9" s="7" customFormat="1" ht="120" x14ac:dyDescent="0.25">
      <c r="A17" s="45"/>
      <c r="B17" s="45"/>
      <c r="C17" s="29" t="s">
        <v>21</v>
      </c>
      <c r="D17" s="30">
        <f>SUM(E17:F17)</f>
        <v>20000000</v>
      </c>
      <c r="E17" s="30">
        <v>10000000</v>
      </c>
      <c r="F17" s="30">
        <v>10000000</v>
      </c>
      <c r="G17" s="14">
        <f>D17-H17</f>
        <v>19137732</v>
      </c>
      <c r="H17" s="57">
        <v>862268</v>
      </c>
      <c r="I17" s="31" t="s">
        <v>22</v>
      </c>
    </row>
    <row r="18" spans="1:9" ht="60" x14ac:dyDescent="0.25">
      <c r="A18" s="45"/>
      <c r="B18" s="54"/>
      <c r="C18" s="26" t="s">
        <v>39</v>
      </c>
      <c r="D18" s="14">
        <v>500000</v>
      </c>
      <c r="E18" s="14">
        <v>500000</v>
      </c>
      <c r="F18" s="14"/>
      <c r="G18" s="14">
        <v>500000</v>
      </c>
      <c r="H18" s="15"/>
      <c r="I18" s="13" t="s">
        <v>40</v>
      </c>
    </row>
    <row r="19" spans="1:9" x14ac:dyDescent="0.25">
      <c r="A19" s="53">
        <v>3</v>
      </c>
      <c r="B19" s="50" t="s">
        <v>25</v>
      </c>
      <c r="C19" s="32" t="s">
        <v>13</v>
      </c>
      <c r="D19" s="33">
        <f>SUM(E19:F19)</f>
        <v>122350000</v>
      </c>
      <c r="E19" s="33">
        <f>SUM(E20:E24)</f>
        <v>61775000</v>
      </c>
      <c r="F19" s="33">
        <f>SUM(F20:F24)</f>
        <v>60575000</v>
      </c>
      <c r="G19" s="58">
        <f>G20+G22+G23+G21+G24</f>
        <v>116122270.60000001</v>
      </c>
      <c r="H19" s="58">
        <f>SUM(H20:H23)</f>
        <v>6227729.3999999994</v>
      </c>
      <c r="I19" s="34"/>
    </row>
    <row r="20" spans="1:9" ht="90" customHeight="1" x14ac:dyDescent="0.25">
      <c r="A20" s="53"/>
      <c r="B20" s="51"/>
      <c r="C20" s="26" t="s">
        <v>21</v>
      </c>
      <c r="D20" s="16">
        <f t="shared" si="0"/>
        <v>12150000</v>
      </c>
      <c r="E20" s="16">
        <v>6075000</v>
      </c>
      <c r="F20" s="16">
        <v>6075000</v>
      </c>
      <c r="G20" s="14">
        <f>D20-H20</f>
        <v>10755511.699999999</v>
      </c>
      <c r="H20" s="14">
        <f>891268.3+503220</f>
        <v>1394488.3</v>
      </c>
      <c r="I20" s="35" t="s">
        <v>23</v>
      </c>
    </row>
    <row r="21" spans="1:9" ht="90" x14ac:dyDescent="0.2">
      <c r="A21" s="53"/>
      <c r="B21" s="51"/>
      <c r="C21" s="26" t="s">
        <v>21</v>
      </c>
      <c r="D21" s="16">
        <f t="shared" si="0"/>
        <v>9000000</v>
      </c>
      <c r="E21" s="16">
        <v>4500000</v>
      </c>
      <c r="F21" s="16">
        <v>4500000</v>
      </c>
      <c r="G21" s="14">
        <f>D21-H21</f>
        <v>4166758.9000000004</v>
      </c>
      <c r="H21" s="14">
        <v>4833241.0999999996</v>
      </c>
      <c r="I21" s="28" t="s">
        <v>24</v>
      </c>
    </row>
    <row r="22" spans="1:9" s="4" customFormat="1" ht="180" x14ac:dyDescent="0.2">
      <c r="A22" s="53"/>
      <c r="B22" s="51"/>
      <c r="C22" s="26" t="s">
        <v>21</v>
      </c>
      <c r="D22" s="16">
        <f t="shared" si="0"/>
        <v>50000000</v>
      </c>
      <c r="E22" s="16">
        <v>25000000</v>
      </c>
      <c r="F22" s="16">
        <v>25000000</v>
      </c>
      <c r="G22" s="14">
        <v>50000000</v>
      </c>
      <c r="H22" s="14"/>
      <c r="I22" s="28" t="s">
        <v>48</v>
      </c>
    </row>
    <row r="23" spans="1:9" s="4" customFormat="1" ht="135" x14ac:dyDescent="0.2">
      <c r="A23" s="53"/>
      <c r="B23" s="51"/>
      <c r="C23" s="26" t="s">
        <v>21</v>
      </c>
      <c r="D23" s="16">
        <f t="shared" si="0"/>
        <v>50000000</v>
      </c>
      <c r="E23" s="16">
        <v>25000000</v>
      </c>
      <c r="F23" s="16">
        <v>25000000</v>
      </c>
      <c r="G23" s="14">
        <v>50000000</v>
      </c>
      <c r="H23" s="14"/>
      <c r="I23" s="28" t="s">
        <v>49</v>
      </c>
    </row>
    <row r="24" spans="1:9" s="5" customFormat="1" ht="60" x14ac:dyDescent="0.25">
      <c r="A24" s="53"/>
      <c r="B24" s="52"/>
      <c r="C24" s="26" t="s">
        <v>39</v>
      </c>
      <c r="D24" s="14">
        <v>1200000</v>
      </c>
      <c r="E24" s="14">
        <v>1200000</v>
      </c>
      <c r="F24" s="14"/>
      <c r="G24" s="14">
        <v>1200000</v>
      </c>
      <c r="H24" s="15"/>
      <c r="I24" s="13" t="s">
        <v>40</v>
      </c>
    </row>
    <row r="25" spans="1:9" s="4" customFormat="1" ht="90" x14ac:dyDescent="0.25">
      <c r="A25" s="36">
        <v>4</v>
      </c>
      <c r="B25" s="37" t="s">
        <v>27</v>
      </c>
      <c r="C25" s="26" t="s">
        <v>21</v>
      </c>
      <c r="D25" s="24">
        <f t="shared" si="0"/>
        <v>50000000</v>
      </c>
      <c r="E25" s="24"/>
      <c r="F25" s="24">
        <v>50000000</v>
      </c>
      <c r="G25" s="10">
        <v>50000000</v>
      </c>
      <c r="H25" s="10"/>
      <c r="I25" s="35" t="s">
        <v>50</v>
      </c>
    </row>
    <row r="26" spans="1:9" ht="60" x14ac:dyDescent="0.25">
      <c r="A26" s="38">
        <v>5</v>
      </c>
      <c r="B26" s="39" t="s">
        <v>28</v>
      </c>
      <c r="C26" s="40" t="s">
        <v>21</v>
      </c>
      <c r="D26" s="24">
        <f t="shared" si="0"/>
        <v>15000000</v>
      </c>
      <c r="E26" s="41"/>
      <c r="F26" s="24">
        <v>15000000</v>
      </c>
      <c r="G26" s="10">
        <v>15000000</v>
      </c>
      <c r="H26" s="12"/>
      <c r="I26" s="35" t="s">
        <v>51</v>
      </c>
    </row>
    <row r="27" spans="1:9" ht="15" customHeight="1" x14ac:dyDescent="0.25">
      <c r="A27" s="44">
        <v>6</v>
      </c>
      <c r="B27" s="47" t="s">
        <v>29</v>
      </c>
      <c r="C27" s="23" t="s">
        <v>13</v>
      </c>
      <c r="D27" s="24">
        <f t="shared" si="0"/>
        <v>33880000</v>
      </c>
      <c r="E27" s="24">
        <f>SUM(E28:E30)</f>
        <v>33880000</v>
      </c>
      <c r="F27" s="24">
        <f>SUM(F28:F30)</f>
        <v>0</v>
      </c>
      <c r="G27" s="10">
        <f>G28+G29+G30</f>
        <v>6600000.0000000009</v>
      </c>
      <c r="H27" s="10">
        <f>H28+H29+H30</f>
        <v>27280000</v>
      </c>
      <c r="I27" s="25"/>
    </row>
    <row r="28" spans="1:9" ht="30" x14ac:dyDescent="0.2">
      <c r="A28" s="45"/>
      <c r="B28" s="47"/>
      <c r="C28" s="26" t="s">
        <v>32</v>
      </c>
      <c r="D28" s="16">
        <f t="shared" si="0"/>
        <v>16830000</v>
      </c>
      <c r="E28" s="16">
        <f>15300000*1.1</f>
        <v>16830000</v>
      </c>
      <c r="F28" s="26"/>
      <c r="G28" s="14"/>
      <c r="H28" s="14">
        <f>15300000*1.1</f>
        <v>16830000</v>
      </c>
      <c r="I28" s="28" t="s">
        <v>34</v>
      </c>
    </row>
    <row r="29" spans="1:9" ht="60" x14ac:dyDescent="0.25">
      <c r="A29" s="45"/>
      <c r="B29" s="47"/>
      <c r="C29" s="26" t="s">
        <v>32</v>
      </c>
      <c r="D29" s="16">
        <f t="shared" si="0"/>
        <v>6600000.0000000009</v>
      </c>
      <c r="E29" s="16">
        <f>6000000*1.1</f>
        <v>6600000.0000000009</v>
      </c>
      <c r="F29" s="26"/>
      <c r="G29" s="14">
        <f>6000000*1.1</f>
        <v>6600000.0000000009</v>
      </c>
      <c r="H29" s="15"/>
      <c r="I29" s="27" t="s">
        <v>35</v>
      </c>
    </row>
    <row r="30" spans="1:9" ht="60.75" thickBot="1" x14ac:dyDescent="0.25">
      <c r="A30" s="46"/>
      <c r="B30" s="48"/>
      <c r="C30" s="26" t="s">
        <v>32</v>
      </c>
      <c r="D30" s="16">
        <f t="shared" si="0"/>
        <v>10450000</v>
      </c>
      <c r="E30" s="16">
        <f>9500000*1.1</f>
        <v>10450000</v>
      </c>
      <c r="F30" s="26"/>
      <c r="G30" s="14"/>
      <c r="H30" s="14">
        <f>9500000*1.1</f>
        <v>10450000</v>
      </c>
      <c r="I30" s="28" t="s">
        <v>52</v>
      </c>
    </row>
    <row r="31" spans="1:9" ht="15.75" customHeight="1" x14ac:dyDescent="0.25">
      <c r="A31" s="44">
        <v>7</v>
      </c>
      <c r="B31" s="49" t="s">
        <v>38</v>
      </c>
      <c r="C31" s="23" t="s">
        <v>13</v>
      </c>
      <c r="D31" s="24">
        <f t="shared" si="0"/>
        <v>30352500</v>
      </c>
      <c r="E31" s="24">
        <f>SUM(E32:E33)</f>
        <v>30352500</v>
      </c>
      <c r="F31" s="24">
        <f>SUM(F32:F33)</f>
        <v>0</v>
      </c>
      <c r="G31" s="10">
        <f>G32+G33</f>
        <v>13700000</v>
      </c>
      <c r="H31" s="10">
        <f>H32+H33</f>
        <v>16652500</v>
      </c>
      <c r="I31" s="25"/>
    </row>
    <row r="32" spans="1:9" ht="60" x14ac:dyDescent="0.2">
      <c r="A32" s="45"/>
      <c r="B32" s="45"/>
      <c r="C32" s="26" t="s">
        <v>36</v>
      </c>
      <c r="D32" s="16">
        <f t="shared" si="0"/>
        <v>16652500</v>
      </c>
      <c r="E32" s="16">
        <v>16652500</v>
      </c>
      <c r="F32" s="26"/>
      <c r="G32" s="14">
        <f>D32-H32</f>
        <v>0</v>
      </c>
      <c r="H32" s="14">
        <f>D32</f>
        <v>16652500</v>
      </c>
      <c r="I32" s="28" t="s">
        <v>53</v>
      </c>
    </row>
    <row r="33" spans="1:9" ht="60" x14ac:dyDescent="0.2">
      <c r="A33" s="45"/>
      <c r="B33" s="45"/>
      <c r="C33" s="29" t="s">
        <v>37</v>
      </c>
      <c r="D33" s="30">
        <f t="shared" si="0"/>
        <v>13700000</v>
      </c>
      <c r="E33" s="30">
        <v>13700000</v>
      </c>
      <c r="F33" s="29"/>
      <c r="G33" s="57">
        <v>13700000</v>
      </c>
      <c r="H33" s="57"/>
      <c r="I33" s="42" t="s">
        <v>54</v>
      </c>
    </row>
    <row r="34" spans="1:9" ht="105" x14ac:dyDescent="0.25">
      <c r="A34" s="43">
        <v>8</v>
      </c>
      <c r="B34" s="8" t="s">
        <v>42</v>
      </c>
      <c r="C34" s="9" t="s">
        <v>31</v>
      </c>
      <c r="D34" s="10">
        <v>100000000</v>
      </c>
      <c r="E34" s="11"/>
      <c r="F34" s="10">
        <v>100000000</v>
      </c>
      <c r="G34" s="10">
        <v>100000000</v>
      </c>
      <c r="H34" s="12"/>
      <c r="I34" s="13" t="s">
        <v>55</v>
      </c>
    </row>
    <row r="35" spans="1:9" ht="64.5" customHeight="1" x14ac:dyDescent="0.25">
      <c r="A35" s="6">
        <v>9</v>
      </c>
      <c r="B35" s="8" t="s">
        <v>44</v>
      </c>
      <c r="C35" s="9" t="s">
        <v>21</v>
      </c>
      <c r="D35" s="10">
        <v>25000000</v>
      </c>
      <c r="E35" s="11"/>
      <c r="F35" s="10">
        <v>25000000</v>
      </c>
      <c r="G35" s="10">
        <v>25000000</v>
      </c>
      <c r="H35" s="12"/>
      <c r="I35" s="13" t="s">
        <v>45</v>
      </c>
    </row>
    <row r="36" spans="1:9" ht="79.5" customHeight="1" x14ac:dyDescent="0.25">
      <c r="A36" s="6">
        <v>10</v>
      </c>
      <c r="B36" s="8" t="s">
        <v>41</v>
      </c>
      <c r="C36" s="9" t="s">
        <v>43</v>
      </c>
      <c r="D36" s="10">
        <v>3500000</v>
      </c>
      <c r="E36" s="10">
        <v>3500000</v>
      </c>
      <c r="F36" s="10"/>
      <c r="G36" s="10">
        <v>3500000</v>
      </c>
      <c r="H36" s="12"/>
      <c r="I36" s="13" t="s">
        <v>46</v>
      </c>
    </row>
    <row r="37" spans="1:9" ht="15.75" customHeight="1" x14ac:dyDescent="0.2"/>
    <row r="38" spans="1:9" ht="15.75" customHeight="1" x14ac:dyDescent="0.2"/>
    <row r="39" spans="1:9" ht="15.75" customHeight="1" x14ac:dyDescent="0.2"/>
    <row r="40" spans="1:9" ht="15.75" customHeight="1" x14ac:dyDescent="0.2"/>
    <row r="41" spans="1:9" ht="15.75" customHeight="1" x14ac:dyDescent="0.2"/>
    <row r="42" spans="1:9" ht="15.75" customHeight="1" x14ac:dyDescent="0.2"/>
    <row r="43" spans="1:9" ht="15.75" customHeight="1" x14ac:dyDescent="0.2"/>
    <row r="44" spans="1:9" ht="15.75" customHeight="1" x14ac:dyDescent="0.2"/>
    <row r="45" spans="1:9" ht="15.75" customHeight="1" x14ac:dyDescent="0.2"/>
    <row r="46" spans="1:9" ht="15.75" customHeight="1" x14ac:dyDescent="0.2"/>
    <row r="47" spans="1:9" ht="15.75" customHeight="1" x14ac:dyDescent="0.2"/>
    <row r="48" spans="1:9"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sheetData>
  <mergeCells count="13">
    <mergeCell ref="A14:A18"/>
    <mergeCell ref="B14:B18"/>
    <mergeCell ref="B4:I4"/>
    <mergeCell ref="B5:I5"/>
    <mergeCell ref="B6:I6"/>
    <mergeCell ref="A11:A13"/>
    <mergeCell ref="B11:B13"/>
    <mergeCell ref="A27:A30"/>
    <mergeCell ref="B27:B30"/>
    <mergeCell ref="A31:A33"/>
    <mergeCell ref="B31:B33"/>
    <mergeCell ref="B19:B24"/>
    <mergeCell ref="A19:A24"/>
  </mergeCells>
  <pageMargins left="0.70866141732283472" right="0.70866141732283472" top="0.74803149606299213" bottom="0.74803149606299213" header="0" footer="0"/>
  <pageSetup paperSize="9" scale="5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фин помощь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Азамат Сыдыгалиев</dc:creator>
  <cp:lastModifiedBy>Азамат Сыдыгалиев</cp:lastModifiedBy>
  <cp:lastPrinted>2020-05-11T10:17:20Z</cp:lastPrinted>
  <dcterms:created xsi:type="dcterms:W3CDTF">2020-07-10T04:19:24Z</dcterms:created>
  <dcterms:modified xsi:type="dcterms:W3CDTF">2020-10-02T06:06:42Z</dcterms:modified>
</cp:coreProperties>
</file>