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9.16\"/>
    </mc:Choice>
  </mc:AlternateContent>
  <bookViews>
    <workbookView xWindow="0" yWindow="0" windowWidth="28800" windowHeight="12435"/>
  </bookViews>
  <sheets>
    <sheet name="фин помощь" sheetId="1" r:id="rId1"/>
  </sheets>
  <calcPr calcId="152511"/>
</workbook>
</file>

<file path=xl/calcChain.xml><?xml version="1.0" encoding="utf-8"?>
<calcChain xmlns="http://schemas.openxmlformats.org/spreadsheetml/2006/main">
  <c r="H31" i="1" l="1"/>
  <c r="H30" i="1"/>
  <c r="H28" i="1"/>
  <c r="H27" i="1" s="1"/>
  <c r="F14" i="1" l="1"/>
  <c r="F19" i="1"/>
  <c r="E19" i="1"/>
  <c r="G14" i="1"/>
  <c r="E14" i="1"/>
  <c r="D19" i="1" l="1"/>
  <c r="H14" i="1"/>
  <c r="H19" i="1" l="1"/>
  <c r="H10" i="1" l="1"/>
  <c r="D25" i="1" l="1"/>
  <c r="D26" i="1"/>
  <c r="D23" i="1"/>
  <c r="D22" i="1"/>
  <c r="E11" i="1" l="1"/>
  <c r="D33" i="1" l="1"/>
  <c r="D32" i="1"/>
  <c r="G32" i="1" s="1"/>
  <c r="F31" i="1"/>
  <c r="E31" i="1"/>
  <c r="E30" i="1"/>
  <c r="D30" i="1" s="1"/>
  <c r="E29" i="1"/>
  <c r="D29" i="1" s="1"/>
  <c r="E28" i="1"/>
  <c r="D28" i="1" s="1"/>
  <c r="F27" i="1"/>
  <c r="D21" i="1"/>
  <c r="D20" i="1"/>
  <c r="G20" i="1" s="1"/>
  <c r="D17" i="1"/>
  <c r="D16" i="1"/>
  <c r="D15" i="1"/>
  <c r="D13" i="1"/>
  <c r="D12" i="1"/>
  <c r="F11" i="1"/>
  <c r="F10" i="1" s="1"/>
  <c r="G21" i="1" l="1"/>
  <c r="G19" i="1" s="1"/>
  <c r="D14" i="1"/>
  <c r="E27" i="1"/>
  <c r="D27" i="1" s="1"/>
  <c r="D31" i="1"/>
  <c r="D11" i="1"/>
  <c r="D10" i="1" l="1"/>
  <c r="E10" i="1"/>
  <c r="G31" i="1"/>
  <c r="G29" i="1"/>
  <c r="G27" i="1" s="1"/>
  <c r="G10" i="1" s="1"/>
</calcChain>
</file>

<file path=xl/sharedStrings.xml><?xml version="1.0" encoding="utf-8"?>
<sst xmlns="http://schemas.openxmlformats.org/spreadsheetml/2006/main" count="74" uniqueCount="57">
  <si>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</si>
  <si>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</si>
  <si>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</si>
  <si>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</si>
  <si>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</si>
  <si>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</si>
  <si>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</si>
  <si>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</si>
  <si>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</si>
  <si>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</si>
  <si>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</si>
  <si>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</si>
  <si>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</si>
  <si>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</si>
  <si>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</si>
  <si>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</si>
  <si>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</si>
  <si>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</si>
  <si>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</si>
  <si>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</si>
  <si>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АӨБ 2020-жылы Кыргыз Республикасын колдоо үчүн  65,0 млн. АКШ доллары суммасында, иш-аракеттер саясатынын негизинде максаттуу насыялоо же башка насыялоо аркылуу кошумча каржылоо маселесин  карайт</t>
  </si>
  <si>
    <t>Инвестдолбоор</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</si>
  <si>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коюлуп, күчүнө кирүүсү күтүлүүдө.
</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</si>
  <si>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</si>
  <si>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</si>
  <si>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</si>
  <si>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Тастыкталган жардам (күтүлүүдө) </t>
  </si>
  <si>
    <t>Азия инфраструктуралык инвестициялар банкы (АИИБ)</t>
  </si>
  <si>
    <t xml:space="preserve">Ислам өнүктүрүү банкы (ИӨБ) </t>
  </si>
  <si>
    <t>Европа бирлиги (ЕБ)</t>
  </si>
  <si>
    <t xml:space="preserve">Бюджеттик колдоо
(1-транш) </t>
  </si>
  <si>
    <t xml:space="preserve">Бюджеттик колдоо </t>
  </si>
  <si>
    <t>Бюджеттик колдоо</t>
  </si>
  <si>
    <t>Бюджеттик колдоо 
(2- транш)</t>
  </si>
  <si>
    <t xml:space="preserve">Бул каражаттар билим берүү программаларын ишке ашырууга пландалган.     </t>
  </si>
  <si>
    <t xml:space="preserve">Бул каражаттар санариптештирүү боюнча иш-чаралар үчүн пландалууда.     СКИТС (SCITS)  менен  матрица шарттарын макулдашуу жана ЕБ менен Макулдашуу долбооруна кол коюу боюнча иштер башталды.  </t>
  </si>
  <si>
    <t>Утурлама фонддор ( сом менен)</t>
  </si>
  <si>
    <t>утурлама фонддор ( евро менен)</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</si>
  <si>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</si>
  <si>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</si>
  <si>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</si>
  <si>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</si>
  <si>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</si>
  <si>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</si>
  <si>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</si>
  <si>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</si>
  <si>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</si>
  <si>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</si>
  <si>
    <t xml:space="preserve">Социалдык коргоону системасы жана өзгөчө кырдаалдардагы иш-аракеттердин планы долбоорун ишке ашыруу боюнча Кыргыз Республикасы менен Дүйнөлүк банктын ортосунда консультациялар жүрүп жатат. Бул долбоор COVID-19 коронавирус инфекциясы менен байланышкан экономикалык төмөндөөнү жумшартууга, кризистин кесепеттерине эң көп кабылган топтордун кирешесине, жумушуна жана шарттарына түздөн-түз тийгизген таасирин азайтууга багытталган. Дүйнөлүк Банктын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
</t>
  </si>
  <si>
    <t>КР жана ДБ ортосунда "Жеке секторду кризистик колдоого алуу жана анын атаандаштыкка жөндөмдүүлүгүн жогорулатуу" долбоору ишке ашыруу боюнча консультациялар жүргүзүлүүдө. Аталган долбоор COVID-19 пандемиясы жана калыбына келтирүү мезгилине  шартталган кризиске жооп кайтарууда чакан  жана орто бизнеске колдоо көрсөтүүгө багытталган. Дүйнөлүк Банктын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t>
  </si>
  <si>
    <t>Дүйнөлүк банктын "Жеке секторду кризистик колдоого алуу жана анын атаандаштыкка жөндөмдүүлүгүн жогорулатуу" долбоору боюнча кош  каржылоо жөнүндө консультациялар жүргүзүлүүдө. АБИИ Директорлор кеңеши тарабынан бул долбоор жактырылгын жана КР Жогорку Кеӊеш тарабанын  2020-жылдын 3 сентябрында Макулдашууну ратификациялоо мыйзамы кабыл алынган.</t>
  </si>
  <si>
    <t>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Долбоор күчүнө кирүү стадиясында турат.</t>
  </si>
  <si>
    <t>ЕБ азыркы учурда  Кыргыз Республикасынын суроо-талабы боюнча  ЕБ программасынын алкагында социалдык коргоо чөйрөсүнө 9,5 млн евро өлчөмүндө гранттык каражаттарды бөлүп берүү мүмкүнчүлүгүн карап жатат.</t>
  </si>
  <si>
    <t>2020-жылдын 9-апрелинде KfW азык-түлүк коопсуздугун
камсыздоо максатында утурлама фонддордун 1,3
млрд. сом суммасындагы каражаттарын фермерлерди, чакан жана орто бизнести колдоо үчүн пайдаланууга макулдугун берди.</t>
  </si>
  <si>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</si>
  <si>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Бюджеттик колдоо социалдык маанидеги чыгымдарды каржылоого багытталган. Ушул жылдын июнь айынын башында ЕТӨФ эксперттик кеңешинде жактырылган, азыркы учурда  УТӨФ кеңешинин чечими күтүлүүдө. Фонддун кеңешинин  тарабынан бул программа жактырылгын жана КР Жогорку Кеӊеш тарабанын  2020-жылдын 3- сентябрында Макулдашууну ратификациялоо мыйзамы кабыл алынган.</t>
  </si>
  <si>
    <t xml:space="preserve">2020-жылдын 16-сентябрына карата абал боюнча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</si>
</sst>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59">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xf numFmtId="0" fontId="4" fillId="0" borderId="2" xfId="0" applyFont="1" applyBorder="1" applyAlignment="1">
      <alignment wrapText="1"/>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 xfId="0" applyFont="1" applyBorder="1" applyAlignment="1">
      <alignment wrapText="1"/>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4" fillId="0" borderId="2" xfId="0" applyFont="1" applyBorder="1" applyAlignment="1">
      <alignment horizontal="left" vertical="center" wrapText="1"/>
    </xf>
    <xf numFmtId="0" fontId="4" fillId="0" borderId="7" xfId="0" applyFont="1" applyBorder="1" applyAlignment="1">
      <alignment vertical="center"/>
    </xf>
    <xf numFmtId="0" fontId="4" fillId="0" borderId="2" xfId="0" applyFont="1" applyBorder="1" applyAlignment="1">
      <alignment horizontal="center" vertical="center"/>
    </xf>
    <xf numFmtId="0" fontId="3" fillId="0" borderId="3" xfId="0" applyFont="1" applyBorder="1"/>
    <xf numFmtId="0" fontId="3" fillId="0" borderId="4"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2"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3" fillId="0" borderId="13" xfId="0" applyFont="1" applyBorder="1"/>
    <xf numFmtId="0" fontId="2" fillId="0" borderId="0" xfId="0" applyFont="1" applyAlignment="1">
      <alignment horizontal="center" vertical="center"/>
    </xf>
    <xf numFmtId="0" fontId="0"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11" activePane="bottomLeft" state="frozen"/>
      <selection pane="bottomLeft" activeCell="J12" sqref="J12"/>
    </sheetView>
  </sheetViews>
  <sheetFormatPr defaultColWidth="12.625" defaultRowHeight="15" customHeight="1" x14ac:dyDescent="0.2"/>
  <cols>
    <col min="1" max="1" width="3.875" customWidth="1"/>
    <col min="2" max="2" width="17.75" customWidth="1"/>
    <col min="3" max="3" width="13.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18" t="s">
        <v>56</v>
      </c>
      <c r="L2" s="1"/>
    </row>
    <row r="3" spans="1:12" ht="14.25" x14ac:dyDescent="0.2">
      <c r="I3" s="1"/>
      <c r="L3" s="1"/>
    </row>
    <row r="4" spans="1:12" ht="18.75" x14ac:dyDescent="0.2">
      <c r="B4" s="57" t="s">
        <v>4</v>
      </c>
      <c r="C4" s="58"/>
      <c r="D4" s="58"/>
      <c r="E4" s="58"/>
      <c r="F4" s="58"/>
      <c r="G4" s="58"/>
      <c r="H4" s="58"/>
      <c r="I4" s="58"/>
    </row>
    <row r="5" spans="1:12" ht="18.75" x14ac:dyDescent="0.2">
      <c r="B5" s="57" t="s">
        <v>5</v>
      </c>
      <c r="C5" s="58"/>
      <c r="D5" s="58"/>
      <c r="E5" s="58"/>
      <c r="F5" s="58"/>
      <c r="G5" s="58"/>
      <c r="H5" s="58"/>
      <c r="I5" s="58"/>
    </row>
    <row r="6" spans="1:12" ht="18.75" x14ac:dyDescent="0.2">
      <c r="B6" s="57" t="s">
        <v>3</v>
      </c>
      <c r="C6" s="58"/>
      <c r="D6" s="58"/>
      <c r="E6" s="58"/>
      <c r="F6" s="58"/>
      <c r="G6" s="58"/>
      <c r="H6" s="58"/>
      <c r="I6" s="58"/>
    </row>
    <row r="8" spans="1:12" x14ac:dyDescent="0.2">
      <c r="A8" s="17"/>
      <c r="B8" s="17"/>
      <c r="C8" s="17"/>
      <c r="D8" s="17"/>
      <c r="E8" s="17"/>
      <c r="F8" s="17"/>
      <c r="G8" s="17"/>
      <c r="H8" s="17"/>
      <c r="I8" s="18" t="s">
        <v>6</v>
      </c>
    </row>
    <row r="9" spans="1:12" ht="45" x14ac:dyDescent="0.2">
      <c r="A9" s="19" t="s">
        <v>0</v>
      </c>
      <c r="B9" s="20" t="s">
        <v>7</v>
      </c>
      <c r="C9" s="20" t="s">
        <v>8</v>
      </c>
      <c r="D9" s="20" t="s">
        <v>9</v>
      </c>
      <c r="E9" s="20" t="s">
        <v>1</v>
      </c>
      <c r="F9" s="20" t="s">
        <v>2</v>
      </c>
      <c r="G9" s="20" t="s">
        <v>26</v>
      </c>
      <c r="H9" s="20" t="s">
        <v>10</v>
      </c>
      <c r="I9" s="20" t="s">
        <v>11</v>
      </c>
    </row>
    <row r="10" spans="1:12" x14ac:dyDescent="0.25">
      <c r="A10" s="19"/>
      <c r="B10" s="19" t="s">
        <v>12</v>
      </c>
      <c r="C10" s="21"/>
      <c r="D10" s="22">
        <f>D11+D14+D19+D26+D27+D31+D25+D34+D35+D36</f>
        <v>773090437</v>
      </c>
      <c r="E10" s="22">
        <f>E11+E14+E19+E26+E27+E31+E25</f>
        <v>172207500</v>
      </c>
      <c r="F10" s="22">
        <f>F11+F14+F19+F26+F27+F31+F25+F34+F35</f>
        <v>597382937</v>
      </c>
      <c r="G10" s="22">
        <f>G11+G14+G19+G26+G27+G31+G25+G34+G35+G36</f>
        <v>434654224.45549804</v>
      </c>
      <c r="H10" s="22">
        <f>H11+H14+H19+H26+H27+H31+H25</f>
        <v>338436212.54450196</v>
      </c>
      <c r="I10" s="21"/>
    </row>
    <row r="11" spans="1:12" ht="15.75" customHeight="1" x14ac:dyDescent="0.25">
      <c r="A11" s="46">
        <v>1</v>
      </c>
      <c r="B11" s="51" t="s">
        <v>14</v>
      </c>
      <c r="C11" s="23" t="s">
        <v>13</v>
      </c>
      <c r="D11" s="24">
        <f t="shared" ref="D11:D33" si="0">SUM(E11:F11)</f>
        <v>241947937</v>
      </c>
      <c r="E11" s="24">
        <f>SUM(E12:E13)</f>
        <v>0</v>
      </c>
      <c r="F11" s="24">
        <f>SUM(F12:F13)</f>
        <v>241947937</v>
      </c>
      <c r="G11" s="24"/>
      <c r="H11" s="24">
        <v>241947937</v>
      </c>
      <c r="I11" s="25"/>
    </row>
    <row r="12" spans="1:12" ht="135" x14ac:dyDescent="0.25">
      <c r="A12" s="47"/>
      <c r="B12" s="47"/>
      <c r="C12" s="26" t="s">
        <v>30</v>
      </c>
      <c r="D12" s="16">
        <f t="shared" si="0"/>
        <v>120849046</v>
      </c>
      <c r="E12" s="26"/>
      <c r="F12" s="16">
        <v>120849046</v>
      </c>
      <c r="G12" s="25"/>
      <c r="H12" s="27" t="s">
        <v>16</v>
      </c>
      <c r="I12" s="28" t="s">
        <v>15</v>
      </c>
    </row>
    <row r="13" spans="1:12" ht="135" x14ac:dyDescent="0.2">
      <c r="A13" s="48"/>
      <c r="B13" s="48"/>
      <c r="C13" s="26" t="s">
        <v>33</v>
      </c>
      <c r="D13" s="16">
        <f t="shared" si="0"/>
        <v>121098891</v>
      </c>
      <c r="E13" s="26"/>
      <c r="F13" s="16">
        <v>121098891</v>
      </c>
      <c r="G13" s="27"/>
      <c r="H13" s="27" t="s">
        <v>17</v>
      </c>
      <c r="I13" s="28" t="s">
        <v>47</v>
      </c>
    </row>
    <row r="14" spans="1:12" x14ac:dyDescent="0.25">
      <c r="A14" s="46">
        <v>2</v>
      </c>
      <c r="B14" s="51" t="s">
        <v>18</v>
      </c>
      <c r="C14" s="23" t="s">
        <v>13</v>
      </c>
      <c r="D14" s="24">
        <f>SUM(E14:F14)</f>
        <v>151060000</v>
      </c>
      <c r="E14" s="24">
        <f>SUM(E15:E18)</f>
        <v>46200000</v>
      </c>
      <c r="F14" s="24">
        <f>SUM(F15:F18)</f>
        <v>104860000</v>
      </c>
      <c r="G14" s="24">
        <f>G15+G17+G16+G18</f>
        <v>101060000</v>
      </c>
      <c r="H14" s="24">
        <f>H15+H17+H16</f>
        <v>50000000</v>
      </c>
      <c r="I14" s="25"/>
    </row>
    <row r="15" spans="1:12" ht="75" x14ac:dyDescent="0.2">
      <c r="A15" s="47"/>
      <c r="B15" s="47"/>
      <c r="C15" s="26" t="s">
        <v>31</v>
      </c>
      <c r="D15" s="16">
        <f t="shared" si="0"/>
        <v>50000000</v>
      </c>
      <c r="E15" s="16">
        <v>25000000</v>
      </c>
      <c r="F15" s="16">
        <v>25000000</v>
      </c>
      <c r="G15" s="16"/>
      <c r="H15" s="16">
        <v>50000000</v>
      </c>
      <c r="I15" s="28" t="s">
        <v>19</v>
      </c>
    </row>
    <row r="16" spans="1:12" s="2" customFormat="1" ht="60" x14ac:dyDescent="0.25">
      <c r="A16" s="47"/>
      <c r="B16" s="47"/>
      <c r="C16" s="26" t="s">
        <v>31</v>
      </c>
      <c r="D16" s="16">
        <f t="shared" si="0"/>
        <v>80560000</v>
      </c>
      <c r="E16" s="14">
        <v>10700000</v>
      </c>
      <c r="F16" s="14">
        <v>69860000</v>
      </c>
      <c r="G16" s="14">
        <v>80560000</v>
      </c>
      <c r="H16" s="25"/>
      <c r="I16" s="28" t="s">
        <v>20</v>
      </c>
    </row>
    <row r="17" spans="1:9" s="7" customFormat="1" ht="120" x14ac:dyDescent="0.25">
      <c r="A17" s="47"/>
      <c r="B17" s="47"/>
      <c r="C17" s="29" t="s">
        <v>21</v>
      </c>
      <c r="D17" s="30">
        <f>SUM(E17:F17)</f>
        <v>20000000</v>
      </c>
      <c r="E17" s="30">
        <v>10000000</v>
      </c>
      <c r="F17" s="30">
        <v>10000000</v>
      </c>
      <c r="G17" s="30">
        <v>20000000</v>
      </c>
      <c r="H17" s="31"/>
      <c r="I17" s="32" t="s">
        <v>22</v>
      </c>
    </row>
    <row r="18" spans="1:9" ht="60" x14ac:dyDescent="0.25">
      <c r="A18" s="47"/>
      <c r="B18" s="56"/>
      <c r="C18" s="26" t="s">
        <v>39</v>
      </c>
      <c r="D18" s="14">
        <v>500000</v>
      </c>
      <c r="E18" s="14">
        <v>500000</v>
      </c>
      <c r="F18" s="14"/>
      <c r="G18" s="14">
        <v>500000</v>
      </c>
      <c r="H18" s="15"/>
      <c r="I18" s="13" t="s">
        <v>40</v>
      </c>
    </row>
    <row r="19" spans="1:9" x14ac:dyDescent="0.25">
      <c r="A19" s="55">
        <v>3</v>
      </c>
      <c r="B19" s="52" t="s">
        <v>25</v>
      </c>
      <c r="C19" s="33" t="s">
        <v>13</v>
      </c>
      <c r="D19" s="34">
        <f>SUM(E19:F19)</f>
        <v>122350000</v>
      </c>
      <c r="E19" s="34">
        <f>SUM(E20:E24)</f>
        <v>61775000</v>
      </c>
      <c r="F19" s="34">
        <f>SUM(F20:F24)</f>
        <v>60575000</v>
      </c>
      <c r="G19" s="34">
        <f>G20+G22+G23+G21+G24</f>
        <v>116854531.7</v>
      </c>
      <c r="H19" s="34">
        <f>SUM(H20:H23)</f>
        <v>5495468.2999999998</v>
      </c>
      <c r="I19" s="35"/>
    </row>
    <row r="20" spans="1:9" ht="90" customHeight="1" x14ac:dyDescent="0.25">
      <c r="A20" s="55"/>
      <c r="B20" s="53"/>
      <c r="C20" s="26" t="s">
        <v>21</v>
      </c>
      <c r="D20" s="16">
        <f t="shared" si="0"/>
        <v>12150000</v>
      </c>
      <c r="E20" s="16">
        <v>6075000</v>
      </c>
      <c r="F20" s="16">
        <v>6075000</v>
      </c>
      <c r="G20" s="16">
        <f>D20-H20</f>
        <v>11305831.699999999</v>
      </c>
      <c r="H20" s="16">
        <v>844168.3</v>
      </c>
      <c r="I20" s="36" t="s">
        <v>23</v>
      </c>
    </row>
    <row r="21" spans="1:9" ht="90" x14ac:dyDescent="0.2">
      <c r="A21" s="55"/>
      <c r="B21" s="53"/>
      <c r="C21" s="26" t="s">
        <v>21</v>
      </c>
      <c r="D21" s="16">
        <f t="shared" si="0"/>
        <v>9000000</v>
      </c>
      <c r="E21" s="16">
        <v>4500000</v>
      </c>
      <c r="F21" s="16">
        <v>4500000</v>
      </c>
      <c r="G21" s="16">
        <f>D21-H21</f>
        <v>4348700</v>
      </c>
      <c r="H21" s="14">
        <v>4651300</v>
      </c>
      <c r="I21" s="28" t="s">
        <v>24</v>
      </c>
    </row>
    <row r="22" spans="1:9" s="4" customFormat="1" ht="180" x14ac:dyDescent="0.2">
      <c r="A22" s="55"/>
      <c r="B22" s="53"/>
      <c r="C22" s="26" t="s">
        <v>21</v>
      </c>
      <c r="D22" s="16">
        <f t="shared" si="0"/>
        <v>50000000</v>
      </c>
      <c r="E22" s="16">
        <v>25000000</v>
      </c>
      <c r="F22" s="16">
        <v>25000000</v>
      </c>
      <c r="G22" s="16">
        <v>50000000</v>
      </c>
      <c r="H22" s="16"/>
      <c r="I22" s="28" t="s">
        <v>48</v>
      </c>
    </row>
    <row r="23" spans="1:9" s="4" customFormat="1" ht="135" x14ac:dyDescent="0.2">
      <c r="A23" s="55"/>
      <c r="B23" s="53"/>
      <c r="C23" s="26" t="s">
        <v>21</v>
      </c>
      <c r="D23" s="16">
        <f t="shared" si="0"/>
        <v>50000000</v>
      </c>
      <c r="E23" s="16">
        <v>25000000</v>
      </c>
      <c r="F23" s="16">
        <v>25000000</v>
      </c>
      <c r="G23" s="16">
        <v>50000000</v>
      </c>
      <c r="H23" s="16"/>
      <c r="I23" s="28" t="s">
        <v>49</v>
      </c>
    </row>
    <row r="24" spans="1:9" s="5" customFormat="1" ht="60" x14ac:dyDescent="0.25">
      <c r="A24" s="55"/>
      <c r="B24" s="54"/>
      <c r="C24" s="26" t="s">
        <v>39</v>
      </c>
      <c r="D24" s="14">
        <v>1200000</v>
      </c>
      <c r="E24" s="14">
        <v>1200000</v>
      </c>
      <c r="F24" s="14"/>
      <c r="G24" s="14">
        <v>1200000</v>
      </c>
      <c r="H24" s="15"/>
      <c r="I24" s="13" t="s">
        <v>40</v>
      </c>
    </row>
    <row r="25" spans="1:9" s="4" customFormat="1" ht="90" x14ac:dyDescent="0.25">
      <c r="A25" s="37">
        <v>4</v>
      </c>
      <c r="B25" s="38" t="s">
        <v>27</v>
      </c>
      <c r="C25" s="26" t="s">
        <v>21</v>
      </c>
      <c r="D25" s="24">
        <f t="shared" si="0"/>
        <v>50000000</v>
      </c>
      <c r="E25" s="24"/>
      <c r="F25" s="24">
        <v>50000000</v>
      </c>
      <c r="G25" s="24">
        <v>50000000</v>
      </c>
      <c r="H25" s="24"/>
      <c r="I25" s="36" t="s">
        <v>50</v>
      </c>
    </row>
    <row r="26" spans="1:9" ht="60" x14ac:dyDescent="0.25">
      <c r="A26" s="39">
        <v>5</v>
      </c>
      <c r="B26" s="40" t="s">
        <v>28</v>
      </c>
      <c r="C26" s="41" t="s">
        <v>21</v>
      </c>
      <c r="D26" s="24">
        <f t="shared" si="0"/>
        <v>15000000</v>
      </c>
      <c r="E26" s="42"/>
      <c r="F26" s="24">
        <v>15000000</v>
      </c>
      <c r="G26" s="24">
        <v>15000000</v>
      </c>
      <c r="H26" s="43"/>
      <c r="I26" s="36" t="s">
        <v>51</v>
      </c>
    </row>
    <row r="27" spans="1:9" ht="15" customHeight="1" x14ac:dyDescent="0.25">
      <c r="A27" s="46">
        <v>6</v>
      </c>
      <c r="B27" s="49" t="s">
        <v>29</v>
      </c>
      <c r="C27" s="23" t="s">
        <v>13</v>
      </c>
      <c r="D27" s="24">
        <f t="shared" si="0"/>
        <v>33880000</v>
      </c>
      <c r="E27" s="24">
        <f>SUM(E28:E30)</f>
        <v>33880000</v>
      </c>
      <c r="F27" s="24">
        <f>SUM(F28:F30)</f>
        <v>0</v>
      </c>
      <c r="G27" s="24">
        <f>G28+G29+G30</f>
        <v>6600000.0000000009</v>
      </c>
      <c r="H27" s="24">
        <f>H28+H29+H30</f>
        <v>27280000</v>
      </c>
      <c r="I27" s="25"/>
    </row>
    <row r="28" spans="1:9" ht="30" x14ac:dyDescent="0.2">
      <c r="A28" s="47"/>
      <c r="B28" s="49"/>
      <c r="C28" s="26" t="s">
        <v>32</v>
      </c>
      <c r="D28" s="16">
        <f t="shared" si="0"/>
        <v>16830000</v>
      </c>
      <c r="E28" s="16">
        <f>15300000*1.1</f>
        <v>16830000</v>
      </c>
      <c r="F28" s="26"/>
      <c r="G28" s="16"/>
      <c r="H28" s="16">
        <f>15300000*1.1</f>
        <v>16830000</v>
      </c>
      <c r="I28" s="28" t="s">
        <v>34</v>
      </c>
    </row>
    <row r="29" spans="1:9" ht="60" x14ac:dyDescent="0.25">
      <c r="A29" s="47"/>
      <c r="B29" s="49"/>
      <c r="C29" s="26" t="s">
        <v>32</v>
      </c>
      <c r="D29" s="16">
        <f t="shared" si="0"/>
        <v>6600000.0000000009</v>
      </c>
      <c r="E29" s="16">
        <f>6000000*1.1</f>
        <v>6600000.0000000009</v>
      </c>
      <c r="F29" s="26"/>
      <c r="G29" s="16">
        <f>6000000*1.1</f>
        <v>6600000.0000000009</v>
      </c>
      <c r="H29" s="25"/>
      <c r="I29" s="27" t="s">
        <v>35</v>
      </c>
    </row>
    <row r="30" spans="1:9" ht="60.75" thickBot="1" x14ac:dyDescent="0.25">
      <c r="A30" s="48"/>
      <c r="B30" s="50"/>
      <c r="C30" s="26" t="s">
        <v>32</v>
      </c>
      <c r="D30" s="16">
        <f t="shared" si="0"/>
        <v>10450000</v>
      </c>
      <c r="E30" s="16">
        <f>9500000*1.1</f>
        <v>10450000</v>
      </c>
      <c r="F30" s="26"/>
      <c r="G30" s="16"/>
      <c r="H30" s="16">
        <f>9500000*1.1</f>
        <v>10450000</v>
      </c>
      <c r="I30" s="28" t="s">
        <v>52</v>
      </c>
    </row>
    <row r="31" spans="1:9" ht="15.75" customHeight="1" x14ac:dyDescent="0.25">
      <c r="A31" s="46">
        <v>7</v>
      </c>
      <c r="B31" s="51" t="s">
        <v>38</v>
      </c>
      <c r="C31" s="23" t="s">
        <v>13</v>
      </c>
      <c r="D31" s="24">
        <f t="shared" si="0"/>
        <v>30352500</v>
      </c>
      <c r="E31" s="24">
        <f>SUM(E32:E33)</f>
        <v>30352500</v>
      </c>
      <c r="F31" s="24">
        <f>SUM(F32:F33)</f>
        <v>0</v>
      </c>
      <c r="G31" s="24">
        <f>G32+G33</f>
        <v>16639692.755498059</v>
      </c>
      <c r="H31" s="24">
        <f>H32+H33</f>
        <v>13712807.244501941</v>
      </c>
      <c r="I31" s="25"/>
    </row>
    <row r="32" spans="1:9" ht="60" x14ac:dyDescent="0.2">
      <c r="A32" s="47"/>
      <c r="B32" s="47"/>
      <c r="C32" s="26" t="s">
        <v>36</v>
      </c>
      <c r="D32" s="16">
        <f t="shared" si="0"/>
        <v>16652500</v>
      </c>
      <c r="E32" s="16">
        <v>16652500</v>
      </c>
      <c r="F32" s="26"/>
      <c r="G32" s="16">
        <f>D32-H32</f>
        <v>2939692.7554980591</v>
      </c>
      <c r="H32" s="16">
        <v>13712807.244501941</v>
      </c>
      <c r="I32" s="28" t="s">
        <v>53</v>
      </c>
    </row>
    <row r="33" spans="1:9" ht="60" x14ac:dyDescent="0.2">
      <c r="A33" s="47"/>
      <c r="B33" s="47"/>
      <c r="C33" s="29" t="s">
        <v>37</v>
      </c>
      <c r="D33" s="30">
        <f t="shared" si="0"/>
        <v>13700000</v>
      </c>
      <c r="E33" s="30">
        <v>13700000</v>
      </c>
      <c r="F33" s="29"/>
      <c r="G33" s="30">
        <v>13700000</v>
      </c>
      <c r="H33" s="30"/>
      <c r="I33" s="44" t="s">
        <v>54</v>
      </c>
    </row>
    <row r="34" spans="1:9" ht="105" x14ac:dyDescent="0.25">
      <c r="A34" s="45">
        <v>8</v>
      </c>
      <c r="B34" s="8" t="s">
        <v>42</v>
      </c>
      <c r="C34" s="9" t="s">
        <v>31</v>
      </c>
      <c r="D34" s="10">
        <v>100000000</v>
      </c>
      <c r="E34" s="11"/>
      <c r="F34" s="10">
        <v>100000000</v>
      </c>
      <c r="G34" s="10">
        <v>100000000</v>
      </c>
      <c r="H34" s="12"/>
      <c r="I34" s="13" t="s">
        <v>55</v>
      </c>
    </row>
    <row r="35" spans="1:9" ht="64.5" customHeight="1" x14ac:dyDescent="0.25">
      <c r="A35" s="6">
        <v>9</v>
      </c>
      <c r="B35" s="8" t="s">
        <v>44</v>
      </c>
      <c r="C35" s="9" t="s">
        <v>21</v>
      </c>
      <c r="D35" s="10">
        <v>25000000</v>
      </c>
      <c r="E35" s="11"/>
      <c r="F35" s="10">
        <v>25000000</v>
      </c>
      <c r="G35" s="10">
        <v>25000000</v>
      </c>
      <c r="H35" s="12"/>
      <c r="I35" s="13" t="s">
        <v>45</v>
      </c>
    </row>
    <row r="36" spans="1:9" ht="79.5" customHeight="1" x14ac:dyDescent="0.25">
      <c r="A36" s="6">
        <v>10</v>
      </c>
      <c r="B36" s="8" t="s">
        <v>41</v>
      </c>
      <c r="C36" s="9" t="s">
        <v>43</v>
      </c>
      <c r="D36" s="10">
        <v>3500000</v>
      </c>
      <c r="E36" s="10">
        <v>3500000</v>
      </c>
      <c r="F36" s="10"/>
      <c r="G36" s="10">
        <v>3500000</v>
      </c>
      <c r="H36" s="12"/>
      <c r="I36" s="13" t="s">
        <v>46</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14:A18"/>
    <mergeCell ref="B14:B18"/>
    <mergeCell ref="B4:I4"/>
    <mergeCell ref="B5:I5"/>
    <mergeCell ref="B6:I6"/>
    <mergeCell ref="A11:A13"/>
    <mergeCell ref="B11:B13"/>
    <mergeCell ref="A27:A30"/>
    <mergeCell ref="B27:B30"/>
    <mergeCell ref="A31:A33"/>
    <mergeCell ref="B31:B33"/>
    <mergeCell ref="B19:B24"/>
    <mergeCell ref="A19:A24"/>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2020-05-11T10:17:20Z</cp:lastPrinted>
  <dcterms:created xsi:type="dcterms:W3CDTF">2020-07-10T04:19:24Z</dcterms:created>
  <dcterms:modified xsi:type="dcterms:W3CDTF">2020-09-16T12:19:15Z</dcterms:modified>
</cp:coreProperties>
</file>