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12.25\"/>
    </mc:Choice>
  </mc:AlternateContent>
  <bookViews>
    <workbookView xWindow="0" yWindow="0" windowWidth="28410" windowHeight="4455"/>
  </bookViews>
  <sheets>
    <sheet name="фин помощь" sheetId="1" r:id="rId1"/>
  </sheets>
  <calcPr calcId="152511"/>
</workbook>
</file>

<file path=xl/calcChain.xml><?xml version="1.0" encoding="utf-8"?>
<calcChain xmlns="http://schemas.openxmlformats.org/spreadsheetml/2006/main">
  <c r="H20" i="1" l="1"/>
  <c r="H31" i="1" l="1"/>
  <c r="H30" i="1"/>
  <c r="H28" i="1"/>
  <c r="H27" i="1" s="1"/>
  <c r="F14" i="1" l="1"/>
  <c r="F19" i="1"/>
  <c r="E19" i="1"/>
  <c r="E14" i="1"/>
  <c r="D19" i="1" l="1"/>
  <c r="H14" i="1"/>
  <c r="H19" i="1" l="1"/>
  <c r="H10" i="1" l="1"/>
  <c r="D25" i="1" l="1"/>
  <c r="D26" i="1"/>
  <c r="D23" i="1"/>
  <c r="D22" i="1"/>
  <c r="E11" i="1" l="1"/>
  <c r="D33" i="1" l="1"/>
  <c r="F31" i="1"/>
  <c r="E31" i="1"/>
  <c r="E30" i="1"/>
  <c r="D30" i="1" s="1"/>
  <c r="E29" i="1"/>
  <c r="D29" i="1" s="1"/>
  <c r="E28" i="1"/>
  <c r="D28" i="1" s="1"/>
  <c r="F27" i="1"/>
  <c r="D21" i="1"/>
  <c r="G21" i="1" s="1"/>
  <c r="D20" i="1"/>
  <c r="G20" i="1" s="1"/>
  <c r="D17" i="1"/>
  <c r="G17" i="1" s="1"/>
  <c r="G14" i="1" s="1"/>
  <c r="D16" i="1"/>
  <c r="D15" i="1"/>
  <c r="D13" i="1"/>
  <c r="D12" i="1"/>
  <c r="F11" i="1"/>
  <c r="F10" i="1" l="1"/>
  <c r="G19" i="1"/>
  <c r="D14" i="1"/>
  <c r="E27" i="1"/>
  <c r="D27" i="1" s="1"/>
  <c r="D31" i="1"/>
  <c r="D11" i="1"/>
  <c r="D10" i="1" l="1"/>
  <c r="E10" i="1"/>
  <c r="G31" i="1"/>
  <c r="G29" i="1"/>
  <c r="G27" i="1" s="1"/>
  <c r="G10" i="1" l="1"/>
</calcChain>
</file>

<file path=xl/sharedStrings.xml><?xml version="1.0" encoding="utf-8"?>
<sst xmlns="http://schemas.openxmlformats.org/spreadsheetml/2006/main" count="74" uniqueCount="58">
  <si>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</si>
  <si>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</si>
  <si>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</si>
  <si>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</si>
  <si>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</si>
  <si>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</si>
  <si>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</si>
  <si>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</si>
  <si>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</si>
  <si>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</si>
  <si>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</si>
  <si>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</si>
  <si>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</si>
  <si>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</si>
  <si>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</si>
  <si>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</si>
  <si>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</si>
  <si>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</si>
  <si>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</si>
  <si>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</si>
  <si>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Инвестдолбоор</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</si>
  <si>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</si>
  <si>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</si>
  <si>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</si>
  <si>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Тастыкталган жардам (күтүлүүдө) </t>
  </si>
  <si>
    <t>Азия инфраструктуралык инвестициялар банкы (АИИБ)</t>
  </si>
  <si>
    <t xml:space="preserve">Ислам өнүктүрүү банкы (ИӨБ) </t>
  </si>
  <si>
    <t>Европа бирлиги (ЕБ)</t>
  </si>
  <si>
    <t xml:space="preserve">Бюджеттик колдоо
(1-транш) </t>
  </si>
  <si>
    <t xml:space="preserve">Бюджеттик колдоо </t>
  </si>
  <si>
    <t>Бюджеттик колдоо</t>
  </si>
  <si>
    <t>Бюджеттик колдоо 
(2- транш)</t>
  </si>
  <si>
    <t>Утурлама фонддор ( сом менен)</t>
  </si>
  <si>
    <t>утурлама фонддор ( евро менен)</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</si>
  <si>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</si>
  <si>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</si>
  <si>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</si>
  <si>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</si>
  <si>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</si>
  <si>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</si>
  <si>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</si>
  <si>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</si>
  <si>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</si>
  <si>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</si>
  <si>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</si>
  <si>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 xml:space="preserve">Утурлама фонддор азык-түлүк коопсуздугун андан ары камсыздоо максатында фермерлерди, чакан жана орто бизнести колдоого багытталган. </t>
  </si>
  <si>
    <t>2020-жылдын 9-апрелинде KfW азык-түлүк коопсуздугун
камсыздоо максатында утурлама фонддордун 1,2
млрд. сом суммасындагы каражаттарын фермерлерди, чакан жана орто бизнести колдоо үчүн пайдаланууга макулдугун берди.</t>
  </si>
  <si>
    <t xml:space="preserve">24.06.2020 Кыргыз Республикасы менен ДБнын ортосунда "Социалдык коргоону камсыз кылуу тутумдары жана шашылыш иш-чаралардын планы" долбоору боюнча расмий сүйлөшүүлөр болуп өттү. Бул долбоор COVID-19 коронавирусу менен байланышкан экономикалык төмөндөөнүн кризистен эң көп жабыр тарткан калктын кирешесине, иш менен камсыз болушуна жана жыргалчылыгына түздөн-түз таасирин азайтууга багытталган. Долбоор ДБнын Директорлор Кеңеши тарабынан жактырылып, 2020-жылдын 3-сентябрында Кыргыз Республикасынын Жогорку Кеңеши тарабынан ратификациялоо жөнүндө мыйзам кабыл алынган.
</t>
  </si>
  <si>
    <t>26.06.2020 Кыргыз Республикасы менен ДБнын ортосунда "Жеке секторду кризистик колдоо жана анын атаандаштыкка жөндөмдүүлүгүн жогорулатуу" долбоору боюнча расмий сүйлөшүүлөр болуп өттү. Бул долбоор чакан жана орто бизнести COVID-19 пандемиялык кризисине жооп кайтарууда жана калыбына келтирүү мезгилинде колдоо максатында иштелип чыккан. 2020-жылдын 25-сентябрында ратификациялоо жөнүндө мыйзам кабыл алынган.</t>
  </si>
  <si>
    <t xml:space="preserve">16.07.2020 AИИБ менен Кыргыз Республикасынын ортосунда ДБнын "Жеке секторду кризистик колдоо жана анын атаандаштыкка жөндөмдүүлүгүн жогорулатуу" долбоорун биргелешип каржылоо боюнча расмий сүйлөшүүлөр болуп өттү. AIIBдин Директорлор Кеңеши бул долбоорду 2020-жылдын 13-августунда жактырган. 2020-жылдын 3-сентябрында Кыргыз Республикасынын Жогорку Кеңеши тарабынан ратификациялоо жөнүндө Кыргыз Республикасынын Мыйзамы кабыл алынган.
</t>
  </si>
  <si>
    <t xml:space="preserve">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t>
  </si>
  <si>
    <t xml:space="preserve">Бул каражаттар билим берүү программаларын ишке ашырууга пландалган. Каражат КРФМ БК  2020-жылдын 10-июлунда келип түшкөн.     </t>
  </si>
  <si>
    <t>Бул каражаттар ЕС социалдык коргоо программасын ишке ашыруу үчүн пландаштырылган. Каражат КРФМ БК 2020-жылдын 10-июлунда келип түшкөн.</t>
  </si>
  <si>
    <t>Бюджеттик колдоо социалдык маанидеги чыгымдарды каржылоого багытталган. Фонддун кеңешинин  тарабынан бул программа жактырылгын жана КР Жогорку Кеӊеш тарабанын  2020-жылдын 3- сентябрында Макулдашууну ратификациялоо мыйзамы кабыл алынган.</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</si>
  <si>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коюлган.
</t>
  </si>
  <si>
    <t>Шарттардын матрицасы иштелип чыккан. Сүйлөшүүлөр 2020-жылдын декабрь айына, АӨБдүн Директорлор Кеңеши 2021-жылдын башында белгиленген.</t>
  </si>
  <si>
    <t xml:space="preserve">Бул каражаттар санариптештирүү иш-чараларына пландаштырылган. ЕС Макулдашуунун долбоорун тапшырды, кол коюу октябрь айына пландаштырылган, 2021-жылда акча каражаттары келип түшүүсү күтүлүүдө. </t>
  </si>
  <si>
    <t xml:space="preserve">2020-жылдын 24-декабрына карата абал боюнча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</si>
</sst>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60">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applyAlignment="1">
      <alignment wrapText="1"/>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 xfId="0" applyFont="1" applyBorder="1" applyAlignment="1">
      <alignment wrapText="1"/>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vertical="center"/>
    </xf>
    <xf numFmtId="0" fontId="4" fillId="0" borderId="1" xfId="0" applyFont="1" applyFill="1" applyBorder="1" applyAlignment="1">
      <alignment vertical="center" wrapText="1"/>
    </xf>
    <xf numFmtId="3" fontId="4" fillId="0" borderId="2"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0" fontId="4" fillId="0" borderId="2" xfId="0" applyFont="1" applyBorder="1" applyAlignment="1">
      <alignment horizontal="center" vertical="center"/>
    </xf>
    <xf numFmtId="0" fontId="3" fillId="0" borderId="3" xfId="0" applyFont="1" applyBorder="1"/>
    <xf numFmtId="0" fontId="4" fillId="0" borderId="2" xfId="0" applyFont="1" applyBorder="1" applyAlignment="1">
      <alignment horizontal="left" vertical="center" wrapText="1"/>
    </xf>
    <xf numFmtId="0" fontId="3" fillId="0" borderId="13" xfId="0" applyFont="1" applyBorder="1"/>
    <xf numFmtId="0" fontId="2" fillId="0" borderId="0" xfId="0" applyFont="1" applyAlignment="1">
      <alignment horizontal="center" vertical="center"/>
    </xf>
    <xf numFmtId="0" fontId="0" fillId="0" borderId="0" xfId="0" applyFont="1" applyAlignment="1"/>
    <xf numFmtId="0" fontId="3" fillId="0" borderId="4"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zoomScaleNormal="100" zoomScaleSheetLayoutView="85" workbookViewId="0">
      <pane ySplit="10" topLeftCell="A11" activePane="bottomLeft" state="frozen"/>
      <selection pane="bottomLeft" activeCell="K6" sqref="K6"/>
    </sheetView>
  </sheetViews>
  <sheetFormatPr defaultColWidth="12.625" defaultRowHeight="15" customHeight="1" x14ac:dyDescent="0.2"/>
  <cols>
    <col min="1" max="1" width="3.875" customWidth="1"/>
    <col min="2" max="2" width="17.75" customWidth="1"/>
    <col min="3" max="3" width="12.875" customWidth="1"/>
    <col min="4" max="6" width="12.375" style="3" customWidth="1"/>
    <col min="7" max="7" width="15.875" customWidth="1"/>
    <col min="8" max="8" width="14.75" customWidth="1"/>
    <col min="9" max="9" width="56.75" customWidth="1"/>
    <col min="10" max="10" width="19.25" customWidth="1"/>
    <col min="11" max="28" width="7.625" customWidth="1"/>
  </cols>
  <sheetData>
    <row r="2" spans="1:12" x14ac:dyDescent="0.2">
      <c r="I2" s="18" t="s">
        <v>57</v>
      </c>
      <c r="L2" s="1"/>
    </row>
    <row r="3" spans="1:12" ht="14.25" x14ac:dyDescent="0.2">
      <c r="I3" s="1"/>
      <c r="L3" s="1"/>
    </row>
    <row r="4" spans="1:12" ht="18.75" x14ac:dyDescent="0.2">
      <c r="B4" s="51" t="s">
        <v>4</v>
      </c>
      <c r="C4" s="52"/>
      <c r="D4" s="52"/>
      <c r="E4" s="52"/>
      <c r="F4" s="52"/>
      <c r="G4" s="52"/>
      <c r="H4" s="52"/>
      <c r="I4" s="52"/>
    </row>
    <row r="5" spans="1:12" ht="18.75" x14ac:dyDescent="0.2">
      <c r="B5" s="51" t="s">
        <v>5</v>
      </c>
      <c r="C5" s="52"/>
      <c r="D5" s="52"/>
      <c r="E5" s="52"/>
      <c r="F5" s="52"/>
      <c r="G5" s="52"/>
      <c r="H5" s="52"/>
      <c r="I5" s="52"/>
    </row>
    <row r="6" spans="1:12" ht="18.75" x14ac:dyDescent="0.2">
      <c r="B6" s="51" t="s">
        <v>3</v>
      </c>
      <c r="C6" s="52"/>
      <c r="D6" s="52"/>
      <c r="E6" s="52"/>
      <c r="F6" s="52"/>
      <c r="G6" s="52"/>
      <c r="H6" s="52"/>
      <c r="I6" s="52"/>
    </row>
    <row r="8" spans="1:12" x14ac:dyDescent="0.2">
      <c r="A8" s="17"/>
      <c r="B8" s="17"/>
      <c r="C8" s="17"/>
      <c r="D8" s="17"/>
      <c r="E8" s="17"/>
      <c r="F8" s="17"/>
      <c r="G8" s="17"/>
      <c r="H8" s="17"/>
      <c r="I8" s="18" t="s">
        <v>6</v>
      </c>
    </row>
    <row r="9" spans="1:12" ht="45" x14ac:dyDescent="0.2">
      <c r="A9" s="19" t="s">
        <v>0</v>
      </c>
      <c r="B9" s="20" t="s">
        <v>7</v>
      </c>
      <c r="C9" s="20" t="s">
        <v>8</v>
      </c>
      <c r="D9" s="20" t="s">
        <v>9</v>
      </c>
      <c r="E9" s="20" t="s">
        <v>1</v>
      </c>
      <c r="F9" s="20" t="s">
        <v>2</v>
      </c>
      <c r="G9" s="20" t="s">
        <v>24</v>
      </c>
      <c r="H9" s="20" t="s">
        <v>10</v>
      </c>
      <c r="I9" s="20" t="s">
        <v>11</v>
      </c>
    </row>
    <row r="10" spans="1:12" x14ac:dyDescent="0.25">
      <c r="A10" s="19"/>
      <c r="B10" s="19" t="s">
        <v>12</v>
      </c>
      <c r="C10" s="21"/>
      <c r="D10" s="22">
        <f>D11+D14+D19+D26+D27+D31+D25+D34+D35+D36</f>
        <v>774432795</v>
      </c>
      <c r="E10" s="22">
        <f>E11+E14+E19+E26+E27+E31+E25</f>
        <v>173549858</v>
      </c>
      <c r="F10" s="22">
        <f>F11+F14+F19+F26+F27+F31+F25+F34+F35</f>
        <v>597382937</v>
      </c>
      <c r="G10" s="22">
        <f>G11+G14+G19+G26+G27+G31+G25+G34+G35+G36</f>
        <v>427606525.60000002</v>
      </c>
      <c r="H10" s="22">
        <f>H11+H14+H19+H26+H27+H31+H25</f>
        <v>346826269.39999998</v>
      </c>
      <c r="I10" s="21"/>
    </row>
    <row r="11" spans="1:12" ht="15.75" customHeight="1" x14ac:dyDescent="0.25">
      <c r="A11" s="47">
        <v>1</v>
      </c>
      <c r="B11" s="49" t="s">
        <v>14</v>
      </c>
      <c r="C11" s="23" t="s">
        <v>13</v>
      </c>
      <c r="D11" s="24">
        <f t="shared" ref="D11:D33" si="0">SUM(E11:F11)</f>
        <v>241947937</v>
      </c>
      <c r="E11" s="24">
        <f>SUM(E12:E13)</f>
        <v>0</v>
      </c>
      <c r="F11" s="24">
        <f>SUM(F12:F13)</f>
        <v>241947937</v>
      </c>
      <c r="G11" s="24"/>
      <c r="H11" s="24">
        <v>241947937</v>
      </c>
      <c r="I11" s="25"/>
    </row>
    <row r="12" spans="1:12" ht="135" x14ac:dyDescent="0.25">
      <c r="A12" s="48"/>
      <c r="B12" s="48"/>
      <c r="C12" s="26" t="s">
        <v>28</v>
      </c>
      <c r="D12" s="16">
        <f t="shared" si="0"/>
        <v>120849046</v>
      </c>
      <c r="E12" s="26"/>
      <c r="F12" s="16">
        <v>120849046</v>
      </c>
      <c r="G12" s="25"/>
      <c r="H12" s="44" t="s">
        <v>16</v>
      </c>
      <c r="I12" s="28" t="s">
        <v>15</v>
      </c>
    </row>
    <row r="13" spans="1:12" ht="135" x14ac:dyDescent="0.2">
      <c r="A13" s="53"/>
      <c r="B13" s="53"/>
      <c r="C13" s="26" t="s">
        <v>31</v>
      </c>
      <c r="D13" s="16">
        <f t="shared" si="0"/>
        <v>121098891</v>
      </c>
      <c r="E13" s="26"/>
      <c r="F13" s="16">
        <v>121098891</v>
      </c>
      <c r="G13" s="27"/>
      <c r="H13" s="44" t="s">
        <v>17</v>
      </c>
      <c r="I13" s="28" t="s">
        <v>43</v>
      </c>
    </row>
    <row r="14" spans="1:12" x14ac:dyDescent="0.25">
      <c r="A14" s="47">
        <v>2</v>
      </c>
      <c r="B14" s="49" t="s">
        <v>18</v>
      </c>
      <c r="C14" s="23" t="s">
        <v>13</v>
      </c>
      <c r="D14" s="24">
        <f>SUM(E14:F14)</f>
        <v>151060000</v>
      </c>
      <c r="E14" s="24">
        <f>SUM(E15:E18)</f>
        <v>46200000</v>
      </c>
      <c r="F14" s="24">
        <f>SUM(F15:F18)</f>
        <v>104860000</v>
      </c>
      <c r="G14" s="24">
        <f>G15+G17+G16+G18</f>
        <v>98764906</v>
      </c>
      <c r="H14" s="10">
        <f>H15+H17+H16</f>
        <v>52295094</v>
      </c>
      <c r="I14" s="25"/>
    </row>
    <row r="15" spans="1:12" ht="75" x14ac:dyDescent="0.2">
      <c r="A15" s="48"/>
      <c r="B15" s="48"/>
      <c r="C15" s="26" t="s">
        <v>29</v>
      </c>
      <c r="D15" s="16">
        <f t="shared" si="0"/>
        <v>50000000</v>
      </c>
      <c r="E15" s="16">
        <v>25000000</v>
      </c>
      <c r="F15" s="16">
        <v>25000000</v>
      </c>
      <c r="G15" s="16"/>
      <c r="H15" s="14">
        <v>50000000</v>
      </c>
      <c r="I15" s="28" t="s">
        <v>19</v>
      </c>
    </row>
    <row r="16" spans="1:12" s="2" customFormat="1" ht="45" x14ac:dyDescent="0.25">
      <c r="A16" s="48"/>
      <c r="B16" s="48"/>
      <c r="C16" s="26" t="s">
        <v>29</v>
      </c>
      <c r="D16" s="16">
        <f t="shared" si="0"/>
        <v>80560000</v>
      </c>
      <c r="E16" s="14">
        <v>10700000</v>
      </c>
      <c r="F16" s="14">
        <v>69860000</v>
      </c>
      <c r="G16" s="14">
        <v>80560000</v>
      </c>
      <c r="H16" s="15"/>
      <c r="I16" s="28" t="s">
        <v>55</v>
      </c>
    </row>
    <row r="17" spans="1:9" s="7" customFormat="1" ht="105" x14ac:dyDescent="0.25">
      <c r="A17" s="48"/>
      <c r="B17" s="48"/>
      <c r="C17" s="29" t="s">
        <v>20</v>
      </c>
      <c r="D17" s="30">
        <f>SUM(E17:F17)</f>
        <v>20000000</v>
      </c>
      <c r="E17" s="30">
        <v>10000000</v>
      </c>
      <c r="F17" s="30">
        <v>10000000</v>
      </c>
      <c r="G17" s="30">
        <f>D17-H17</f>
        <v>17704906</v>
      </c>
      <c r="H17" s="45">
        <v>2295094</v>
      </c>
      <c r="I17" s="31" t="s">
        <v>54</v>
      </c>
    </row>
    <row r="18" spans="1:9" ht="45" x14ac:dyDescent="0.25">
      <c r="A18" s="48"/>
      <c r="B18" s="50"/>
      <c r="C18" s="26" t="s">
        <v>35</v>
      </c>
      <c r="D18" s="14">
        <v>500000</v>
      </c>
      <c r="E18" s="14">
        <v>500000</v>
      </c>
      <c r="F18" s="14"/>
      <c r="G18" s="14">
        <v>500000</v>
      </c>
      <c r="H18" s="15"/>
      <c r="I18" s="13" t="s">
        <v>45</v>
      </c>
    </row>
    <row r="19" spans="1:9" x14ac:dyDescent="0.25">
      <c r="A19" s="59">
        <v>3</v>
      </c>
      <c r="B19" s="56" t="s">
        <v>23</v>
      </c>
      <c r="C19" s="32" t="s">
        <v>13</v>
      </c>
      <c r="D19" s="33">
        <f>SUM(E19:F19)</f>
        <v>122350000</v>
      </c>
      <c r="E19" s="33">
        <f>SUM(E20:E24)</f>
        <v>61775000</v>
      </c>
      <c r="F19" s="33">
        <f>SUM(F20:F24)</f>
        <v>60575000</v>
      </c>
      <c r="G19" s="33">
        <f>G20+G22+G23+G21+G24</f>
        <v>112470925.59999999</v>
      </c>
      <c r="H19" s="46">
        <f>SUM(H20:H23)</f>
        <v>9879074.4000000004</v>
      </c>
      <c r="I19" s="34"/>
    </row>
    <row r="20" spans="1:9" ht="159" customHeight="1" x14ac:dyDescent="0.25">
      <c r="A20" s="59"/>
      <c r="B20" s="57"/>
      <c r="C20" s="26" t="s">
        <v>20</v>
      </c>
      <c r="D20" s="16">
        <f t="shared" si="0"/>
        <v>12150000</v>
      </c>
      <c r="E20" s="16">
        <v>6075000</v>
      </c>
      <c r="F20" s="16">
        <v>6075000</v>
      </c>
      <c r="G20" s="16">
        <f>D20-H20</f>
        <v>9155859</v>
      </c>
      <c r="H20" s="14">
        <f>2489141+505000</f>
        <v>2994141</v>
      </c>
      <c r="I20" s="35" t="s">
        <v>21</v>
      </c>
    </row>
    <row r="21" spans="1:9" ht="90" x14ac:dyDescent="0.2">
      <c r="A21" s="59"/>
      <c r="B21" s="57"/>
      <c r="C21" s="26" t="s">
        <v>20</v>
      </c>
      <c r="D21" s="16">
        <f t="shared" si="0"/>
        <v>9000000</v>
      </c>
      <c r="E21" s="16">
        <v>4500000</v>
      </c>
      <c r="F21" s="16">
        <v>4500000</v>
      </c>
      <c r="G21" s="16">
        <f>D21-H21</f>
        <v>2115066.5999999996</v>
      </c>
      <c r="H21" s="14">
        <v>6884933.4000000004</v>
      </c>
      <c r="I21" s="28" t="s">
        <v>22</v>
      </c>
    </row>
    <row r="22" spans="1:9" s="4" customFormat="1" ht="180" x14ac:dyDescent="0.2">
      <c r="A22" s="59"/>
      <c r="B22" s="57"/>
      <c r="C22" s="26" t="s">
        <v>20</v>
      </c>
      <c r="D22" s="16">
        <f t="shared" si="0"/>
        <v>50000000</v>
      </c>
      <c r="E22" s="16">
        <v>25000000</v>
      </c>
      <c r="F22" s="16">
        <v>25000000</v>
      </c>
      <c r="G22" s="16">
        <v>50000000</v>
      </c>
      <c r="H22" s="14"/>
      <c r="I22" s="28" t="s">
        <v>47</v>
      </c>
    </row>
    <row r="23" spans="1:9" s="4" customFormat="1" ht="120" x14ac:dyDescent="0.2">
      <c r="A23" s="59"/>
      <c r="B23" s="57"/>
      <c r="C23" s="26" t="s">
        <v>20</v>
      </c>
      <c r="D23" s="16">
        <f t="shared" si="0"/>
        <v>50000000</v>
      </c>
      <c r="E23" s="16">
        <v>25000000</v>
      </c>
      <c r="F23" s="16">
        <v>25000000</v>
      </c>
      <c r="G23" s="16">
        <v>50000000</v>
      </c>
      <c r="H23" s="14"/>
      <c r="I23" s="28" t="s">
        <v>48</v>
      </c>
    </row>
    <row r="24" spans="1:9" s="5" customFormat="1" ht="60" x14ac:dyDescent="0.25">
      <c r="A24" s="59"/>
      <c r="B24" s="58"/>
      <c r="C24" s="26" t="s">
        <v>35</v>
      </c>
      <c r="D24" s="14">
        <v>1200000</v>
      </c>
      <c r="E24" s="14">
        <v>1200000</v>
      </c>
      <c r="F24" s="14"/>
      <c r="G24" s="14">
        <v>1200000</v>
      </c>
      <c r="H24" s="15"/>
      <c r="I24" s="13" t="s">
        <v>36</v>
      </c>
    </row>
    <row r="25" spans="1:9" s="4" customFormat="1" ht="135" x14ac:dyDescent="0.25">
      <c r="A25" s="36">
        <v>4</v>
      </c>
      <c r="B25" s="37" t="s">
        <v>25</v>
      </c>
      <c r="C25" s="26" t="s">
        <v>20</v>
      </c>
      <c r="D25" s="24">
        <f t="shared" si="0"/>
        <v>50000000</v>
      </c>
      <c r="E25" s="24"/>
      <c r="F25" s="24">
        <v>50000000</v>
      </c>
      <c r="G25" s="24">
        <v>50000000</v>
      </c>
      <c r="H25" s="10"/>
      <c r="I25" s="35" t="s">
        <v>49</v>
      </c>
    </row>
    <row r="26" spans="1:9" ht="45" x14ac:dyDescent="0.25">
      <c r="A26" s="38">
        <v>5</v>
      </c>
      <c r="B26" s="39" t="s">
        <v>26</v>
      </c>
      <c r="C26" s="40" t="s">
        <v>20</v>
      </c>
      <c r="D26" s="24">
        <f t="shared" si="0"/>
        <v>15000000</v>
      </c>
      <c r="E26" s="41"/>
      <c r="F26" s="24">
        <v>15000000</v>
      </c>
      <c r="G26" s="24">
        <v>15000000</v>
      </c>
      <c r="H26" s="12"/>
      <c r="I26" s="35" t="s">
        <v>50</v>
      </c>
    </row>
    <row r="27" spans="1:9" ht="15" customHeight="1" x14ac:dyDescent="0.25">
      <c r="A27" s="47">
        <v>6</v>
      </c>
      <c r="B27" s="54" t="s">
        <v>27</v>
      </c>
      <c r="C27" s="23" t="s">
        <v>13</v>
      </c>
      <c r="D27" s="24">
        <f t="shared" si="0"/>
        <v>33880000</v>
      </c>
      <c r="E27" s="24">
        <f>SUM(E28:E30)</f>
        <v>33880000</v>
      </c>
      <c r="F27" s="24">
        <f>SUM(F28:F30)</f>
        <v>0</v>
      </c>
      <c r="G27" s="24">
        <f>G28+G29+G30</f>
        <v>6600000.0000000009</v>
      </c>
      <c r="H27" s="10">
        <f>H28+H29+H30</f>
        <v>27280000</v>
      </c>
      <c r="I27" s="25"/>
    </row>
    <row r="28" spans="1:9" ht="45" x14ac:dyDescent="0.2">
      <c r="A28" s="48"/>
      <c r="B28" s="54"/>
      <c r="C28" s="26" t="s">
        <v>30</v>
      </c>
      <c r="D28" s="16">
        <f t="shared" si="0"/>
        <v>16830000</v>
      </c>
      <c r="E28" s="16">
        <f>15300000*1.1</f>
        <v>16830000</v>
      </c>
      <c r="F28" s="26"/>
      <c r="G28" s="16"/>
      <c r="H28" s="14">
        <f>15300000*1.1</f>
        <v>16830000</v>
      </c>
      <c r="I28" s="28" t="s">
        <v>51</v>
      </c>
    </row>
    <row r="29" spans="1:9" ht="60" x14ac:dyDescent="0.25">
      <c r="A29" s="48"/>
      <c r="B29" s="54"/>
      <c r="C29" s="26" t="s">
        <v>30</v>
      </c>
      <c r="D29" s="16">
        <f t="shared" si="0"/>
        <v>6600000.0000000009</v>
      </c>
      <c r="E29" s="16">
        <f>6000000*1.1</f>
        <v>6600000.0000000009</v>
      </c>
      <c r="F29" s="26"/>
      <c r="G29" s="16">
        <f>6000000*1.1</f>
        <v>6600000.0000000009</v>
      </c>
      <c r="H29" s="15"/>
      <c r="I29" s="27" t="s">
        <v>56</v>
      </c>
    </row>
    <row r="30" spans="1:9" ht="45.75" thickBot="1" x14ac:dyDescent="0.25">
      <c r="A30" s="53"/>
      <c r="B30" s="55"/>
      <c r="C30" s="26" t="s">
        <v>30</v>
      </c>
      <c r="D30" s="16">
        <f t="shared" si="0"/>
        <v>10450000</v>
      </c>
      <c r="E30" s="16">
        <f>9500000*1.1</f>
        <v>10450000</v>
      </c>
      <c r="F30" s="26"/>
      <c r="G30" s="16"/>
      <c r="H30" s="14">
        <f>9500000*1.1</f>
        <v>10450000</v>
      </c>
      <c r="I30" s="28" t="s">
        <v>52</v>
      </c>
    </row>
    <row r="31" spans="1:9" ht="15.75" customHeight="1" x14ac:dyDescent="0.25">
      <c r="A31" s="47">
        <v>7</v>
      </c>
      <c r="B31" s="49" t="s">
        <v>34</v>
      </c>
      <c r="C31" s="23" t="s">
        <v>13</v>
      </c>
      <c r="D31" s="24">
        <f t="shared" si="0"/>
        <v>31694858</v>
      </c>
      <c r="E31" s="24">
        <f>SUM(E32:E33)</f>
        <v>31694858</v>
      </c>
      <c r="F31" s="24">
        <f>SUM(F32:F33)</f>
        <v>0</v>
      </c>
      <c r="G31" s="24">
        <f>G32+G33</f>
        <v>16270694</v>
      </c>
      <c r="H31" s="10">
        <f>H32+H33</f>
        <v>15424164</v>
      </c>
      <c r="I31" s="25"/>
    </row>
    <row r="32" spans="1:9" ht="60" x14ac:dyDescent="0.2">
      <c r="A32" s="48"/>
      <c r="B32" s="48"/>
      <c r="C32" s="26" t="s">
        <v>32</v>
      </c>
      <c r="D32" s="16">
        <v>17994858</v>
      </c>
      <c r="E32" s="16">
        <v>17994858</v>
      </c>
      <c r="F32" s="26"/>
      <c r="G32" s="16">
        <v>2570694</v>
      </c>
      <c r="H32" s="14">
        <v>15424164</v>
      </c>
      <c r="I32" s="28" t="s">
        <v>46</v>
      </c>
    </row>
    <row r="33" spans="1:9" ht="60" x14ac:dyDescent="0.2">
      <c r="A33" s="48"/>
      <c r="B33" s="48"/>
      <c r="C33" s="29" t="s">
        <v>33</v>
      </c>
      <c r="D33" s="30">
        <f t="shared" si="0"/>
        <v>13700000</v>
      </c>
      <c r="E33" s="30">
        <v>13700000</v>
      </c>
      <c r="F33" s="29"/>
      <c r="G33" s="30">
        <v>13700000</v>
      </c>
      <c r="H33" s="45"/>
      <c r="I33" s="42" t="s">
        <v>44</v>
      </c>
    </row>
    <row r="34" spans="1:9" ht="75" x14ac:dyDescent="0.25">
      <c r="A34" s="43">
        <v>8</v>
      </c>
      <c r="B34" s="8" t="s">
        <v>38</v>
      </c>
      <c r="C34" s="9" t="s">
        <v>29</v>
      </c>
      <c r="D34" s="10">
        <v>100000000</v>
      </c>
      <c r="E34" s="11"/>
      <c r="F34" s="10">
        <v>100000000</v>
      </c>
      <c r="G34" s="10">
        <v>100000000</v>
      </c>
      <c r="H34" s="12"/>
      <c r="I34" s="13" t="s">
        <v>53</v>
      </c>
    </row>
    <row r="35" spans="1:9" ht="66.75" customHeight="1" x14ac:dyDescent="0.25">
      <c r="A35" s="6">
        <v>9</v>
      </c>
      <c r="B35" s="8" t="s">
        <v>40</v>
      </c>
      <c r="C35" s="9" t="s">
        <v>20</v>
      </c>
      <c r="D35" s="10">
        <v>25000000</v>
      </c>
      <c r="E35" s="11"/>
      <c r="F35" s="10">
        <v>25000000</v>
      </c>
      <c r="G35" s="10">
        <v>25000000</v>
      </c>
      <c r="H35" s="12"/>
      <c r="I35" s="13" t="s">
        <v>41</v>
      </c>
    </row>
    <row r="36" spans="1:9" ht="87" customHeight="1" x14ac:dyDescent="0.25">
      <c r="A36" s="6">
        <v>10</v>
      </c>
      <c r="B36" s="8" t="s">
        <v>37</v>
      </c>
      <c r="C36" s="9" t="s">
        <v>39</v>
      </c>
      <c r="D36" s="10">
        <v>3500000</v>
      </c>
      <c r="E36" s="10">
        <v>3500000</v>
      </c>
      <c r="F36" s="10"/>
      <c r="G36" s="10">
        <v>3500000</v>
      </c>
      <c r="H36" s="12"/>
      <c r="I36" s="13" t="s">
        <v>42</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27:A30"/>
    <mergeCell ref="B27:B30"/>
    <mergeCell ref="A31:A33"/>
    <mergeCell ref="B31:B33"/>
    <mergeCell ref="B19:B24"/>
    <mergeCell ref="A19:A24"/>
    <mergeCell ref="A14:A18"/>
    <mergeCell ref="B14:B18"/>
    <mergeCell ref="B4:I4"/>
    <mergeCell ref="B5:I5"/>
    <mergeCell ref="B6:I6"/>
    <mergeCell ref="A11:A13"/>
    <mergeCell ref="B11:B13"/>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2020-05-11T10:17:20Z</cp:lastPrinted>
  <dcterms:created xsi:type="dcterms:W3CDTF">2020-07-10T04:19:24Z</dcterms:created>
  <dcterms:modified xsi:type="dcterms:W3CDTF">2020-12-25T03:41:46Z</dcterms:modified>
</cp:coreProperties>
</file>